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855" windowWidth="15600" windowHeight="11580" activeTab="1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O34" i="4" l="1"/>
  <c r="O35" i="4"/>
  <c r="O36" i="4"/>
  <c r="N34" i="4"/>
  <c r="N35" i="4"/>
  <c r="N36" i="4"/>
  <c r="N34" i="2"/>
  <c r="N35" i="2"/>
  <c r="N36" i="2"/>
  <c r="P26" i="1"/>
  <c r="Q26" i="1"/>
  <c r="S26" i="1"/>
  <c r="P25" i="1"/>
  <c r="Q25" i="1"/>
  <c r="S25" i="1"/>
  <c r="O34" i="2"/>
  <c r="O35" i="2"/>
  <c r="O36" i="2"/>
  <c r="K34" i="2"/>
  <c r="K35" i="2"/>
  <c r="K36" i="2"/>
  <c r="J34" i="2"/>
  <c r="J35" i="2"/>
  <c r="J36" i="2"/>
  <c r="J36" i="4"/>
  <c r="K36" i="4"/>
  <c r="G36" i="4"/>
  <c r="P36" i="4"/>
  <c r="J35" i="4"/>
  <c r="K35" i="4"/>
  <c r="G35" i="4"/>
  <c r="P35" i="4"/>
  <c r="J34" i="4"/>
  <c r="K34" i="4"/>
  <c r="G34" i="4"/>
  <c r="P34" i="4"/>
  <c r="G34" i="2"/>
  <c r="G35" i="2"/>
  <c r="G36" i="2"/>
  <c r="F34" i="2"/>
  <c r="F35" i="2"/>
  <c r="F36" i="2"/>
  <c r="L26" i="1"/>
  <c r="M26" i="1"/>
  <c r="L24" i="1"/>
  <c r="M24" i="1"/>
  <c r="L25" i="1"/>
  <c r="M25" i="1"/>
  <c r="H25" i="1"/>
  <c r="I25" i="1"/>
  <c r="H26" i="1"/>
  <c r="I26" i="1"/>
  <c r="F34" i="4"/>
  <c r="F35" i="4"/>
  <c r="F36" i="4"/>
  <c r="O15" i="2"/>
  <c r="G15" i="2"/>
  <c r="Q15" i="2"/>
  <c r="F9" i="6"/>
  <c r="O31" i="2"/>
  <c r="G31" i="2"/>
  <c r="Q31" i="2"/>
  <c r="D15" i="6"/>
  <c r="O28" i="2"/>
  <c r="G28" i="2"/>
  <c r="Q28" i="2"/>
  <c r="D14" i="6"/>
  <c r="K25" i="2"/>
  <c r="G25" i="2"/>
  <c r="P25" i="2"/>
  <c r="D13" i="3"/>
  <c r="O25" i="2"/>
  <c r="Q25" i="2"/>
  <c r="D13" i="6"/>
  <c r="D13" i="7"/>
  <c r="K26" i="2"/>
  <c r="G26" i="2"/>
  <c r="P26" i="2"/>
  <c r="E13" i="3"/>
  <c r="K27" i="2"/>
  <c r="G27" i="2"/>
  <c r="P27" i="2"/>
  <c r="F13" i="3"/>
  <c r="I19" i="1"/>
  <c r="M19" i="1"/>
  <c r="R19" i="1"/>
  <c r="I20" i="1"/>
  <c r="M20" i="1"/>
  <c r="R20" i="1"/>
  <c r="B13" i="3"/>
  <c r="C13" i="3"/>
  <c r="I13" i="3"/>
  <c r="V13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I7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I9" i="1"/>
  <c r="M9" i="1"/>
  <c r="R9" i="1"/>
  <c r="I10" i="1"/>
  <c r="M10" i="1"/>
  <c r="R10" i="1"/>
  <c r="B8" i="3"/>
  <c r="Q9" i="1"/>
  <c r="S9" i="1"/>
  <c r="Q10" i="1"/>
  <c r="S10" i="1"/>
  <c r="B8" i="6"/>
  <c r="B8" i="7"/>
  <c r="C8" i="3"/>
  <c r="C8" i="6"/>
  <c r="C8" i="7"/>
  <c r="I8" i="7"/>
  <c r="K15" i="2"/>
  <c r="P15" i="2"/>
  <c r="F9" i="3"/>
  <c r="F9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I9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K18" i="2"/>
  <c r="G18" i="2"/>
  <c r="P18" i="2"/>
  <c r="F10" i="3"/>
  <c r="O18" i="2"/>
  <c r="Q18" i="2"/>
  <c r="F10" i="6"/>
  <c r="F10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I10" i="7"/>
  <c r="K19" i="2"/>
  <c r="G19" i="2"/>
  <c r="P19" i="2"/>
  <c r="D11" i="3"/>
  <c r="O19" i="2"/>
  <c r="Q19" i="2"/>
  <c r="D11" i="6"/>
  <c r="D11" i="7"/>
  <c r="K20" i="2"/>
  <c r="G20" i="2"/>
  <c r="P20" i="2"/>
  <c r="E11" i="3"/>
  <c r="O20" i="2"/>
  <c r="Q20" i="2"/>
  <c r="E11" i="6"/>
  <c r="E11" i="7"/>
  <c r="O21" i="2"/>
  <c r="G21" i="2"/>
  <c r="Q21" i="2"/>
  <c r="F11" i="6"/>
  <c r="F11" i="7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I11" i="7"/>
  <c r="K22" i="2"/>
  <c r="G22" i="2"/>
  <c r="P22" i="2"/>
  <c r="D12" i="3"/>
  <c r="O22" i="2"/>
  <c r="Q22" i="2"/>
  <c r="D12" i="6"/>
  <c r="D12" i="7"/>
  <c r="K23" i="2"/>
  <c r="G23" i="2"/>
  <c r="P23" i="2"/>
  <c r="E12" i="3"/>
  <c r="O23" i="2"/>
  <c r="Q23" i="2"/>
  <c r="E12" i="6"/>
  <c r="E12" i="7"/>
  <c r="K21" i="2"/>
  <c r="P21" i="2"/>
  <c r="F11" i="3"/>
  <c r="O24" i="2"/>
  <c r="G24" i="2"/>
  <c r="Q24" i="2"/>
  <c r="F12" i="6"/>
  <c r="F12" i="7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F13" i="7"/>
  <c r="Q19" i="1"/>
  <c r="S19" i="1"/>
  <c r="Q20" i="1"/>
  <c r="S20" i="1"/>
  <c r="B13" i="6"/>
  <c r="B13" i="7"/>
  <c r="C13" i="6"/>
  <c r="C13" i="7"/>
  <c r="I13" i="7"/>
  <c r="K28" i="2"/>
  <c r="P28" i="2"/>
  <c r="D14" i="3"/>
  <c r="D14" i="7"/>
  <c r="K29" i="2"/>
  <c r="G29" i="2"/>
  <c r="P29" i="2"/>
  <c r="E14" i="3"/>
  <c r="O29" i="2"/>
  <c r="Q29" i="2"/>
  <c r="E14" i="6"/>
  <c r="E14" i="7"/>
  <c r="O30" i="2"/>
  <c r="G30" i="2"/>
  <c r="Q30" i="2"/>
  <c r="F14" i="6"/>
  <c r="F14" i="7"/>
  <c r="I21" i="1"/>
  <c r="M21" i="1"/>
  <c r="R21" i="1"/>
  <c r="I22" i="1"/>
  <c r="M22" i="1"/>
  <c r="R22" i="1"/>
  <c r="B14" i="3"/>
  <c r="Q21" i="1"/>
  <c r="S21" i="1"/>
  <c r="Q22" i="1"/>
  <c r="S22" i="1"/>
  <c r="B14" i="6"/>
  <c r="B14" i="7"/>
  <c r="C14" i="3"/>
  <c r="C14" i="6"/>
  <c r="C14" i="7"/>
  <c r="I14" i="7"/>
  <c r="K31" i="2"/>
  <c r="P31" i="2"/>
  <c r="D15" i="3"/>
  <c r="D15" i="7"/>
  <c r="K32" i="2"/>
  <c r="G32" i="2"/>
  <c r="P32" i="2"/>
  <c r="E15" i="3"/>
  <c r="O32" i="2"/>
  <c r="Q32" i="2"/>
  <c r="E15" i="6"/>
  <c r="E15" i="7"/>
  <c r="K30" i="2"/>
  <c r="P30" i="2"/>
  <c r="F14" i="3"/>
  <c r="O33" i="2"/>
  <c r="G33" i="2"/>
  <c r="Q33" i="2"/>
  <c r="F15" i="6"/>
  <c r="F15" i="7"/>
  <c r="I23" i="1"/>
  <c r="M23" i="1"/>
  <c r="R23" i="1"/>
  <c r="I24" i="1"/>
  <c r="R24" i="1"/>
  <c r="B15" i="3"/>
  <c r="Q23" i="1"/>
  <c r="S23" i="1"/>
  <c r="Q24" i="1"/>
  <c r="S24" i="1"/>
  <c r="B15" i="6"/>
  <c r="B15" i="7"/>
  <c r="C15" i="3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5" i="1"/>
  <c r="M5" i="1"/>
  <c r="R5" i="1"/>
  <c r="I6" i="1"/>
  <c r="M6" i="1"/>
  <c r="R6" i="1"/>
  <c r="B6" i="3"/>
  <c r="Q5" i="1"/>
  <c r="S5" i="1"/>
  <c r="Q6" i="1"/>
  <c r="S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33" i="4"/>
  <c r="G33" i="4"/>
  <c r="P33" i="4"/>
  <c r="D31" i="3"/>
  <c r="H31" i="3"/>
  <c r="K30" i="4"/>
  <c r="G30" i="4"/>
  <c r="P30" i="4"/>
  <c r="D30" i="3"/>
  <c r="H30" i="3"/>
  <c r="K27" i="4"/>
  <c r="G27" i="4"/>
  <c r="P27" i="4"/>
  <c r="D29" i="3"/>
  <c r="H29" i="3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9" i="4"/>
  <c r="G29" i="4"/>
  <c r="P29" i="4"/>
  <c r="C30" i="3"/>
  <c r="K26" i="4"/>
  <c r="G26" i="4"/>
  <c r="P26" i="4"/>
  <c r="C29" i="3"/>
  <c r="K23" i="4"/>
  <c r="G23" i="4"/>
  <c r="P23" i="4"/>
  <c r="C28" i="3"/>
  <c r="K28" i="4"/>
  <c r="G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<sst xmlns="http://schemas.openxmlformats.org/spreadsheetml/2006/main" count="343" uniqueCount="160">
  <si>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</si>
  <si>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</si>
  <si>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</si>
  <si>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</si>
  <si>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</si>
  <si>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</si>
  <si>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</si>
  <si>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</si>
  <si>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</si>
  <si>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</si>
  <si>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</si>
  <si>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</si>
  <si>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</si>
  <si>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</si>
  <si>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</si>
  <si>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</si>
  <si>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</si>
  <si>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</si>
  <si>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</si>
  <si>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</si>
  <si>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</si>
  <si>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</si>
  <si>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</si>
  <si>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</si>
  <si>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</si>
  <si>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</si>
  <si>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</si>
  <si>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</si>
  <si>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</si>
  <si>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</si>
  <si>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</si>
  <si>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</si>
  <si>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</si>
  <si>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</si>
  <si>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</si>
  <si>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</si>
  <si>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</si>
  <si>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</si>
  <si>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</si>
  <si>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</si>
  <si>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</si>
  <si>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</si>
  <si>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</si>
  <si>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</si>
  <si>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</si>
  <si>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</si>
  <si>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</si>
  <si>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</si>
  <si>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</si>
  <si>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</si>
  <si>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</si>
  <si>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</si>
  <si>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</si>
  <si>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</si>
  <si>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</si>
  <si>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</si>
  <si>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</si>
  <si>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</si>
  <si>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</si>
  <si>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</si>
  <si>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</si>
  <si>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</si>
  <si>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</si>
  <si>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</si>
  <si>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</si>
  <si>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</si>
  <si>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</si>
  <si>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</si>
  <si>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</si>
  <si>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</si>
  <si>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</si>
  <si>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</si>
  <si>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</si>
  <si>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</si>
  <si>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</si>
  <si>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</si>
  <si>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</si>
  <si>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</si>
  <si>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</si>
  <si>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</si>
  <si>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</si>
  <si>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</si>
  <si>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</si>
  <si>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</si>
  <si>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</si>
  <si>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</si>
  <si>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</si>
  <si>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</si>
  <si>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</si>
  <si>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</si>
  <si>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</si>
  <si>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</si>
  <si>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</si>
  <si>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</si>
  <si>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</si>
  <si>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</si>
  <si>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</si>
  <si>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</si>
  <si>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</si>
  <si>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</si>
  <si>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</si>
  <si>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</si>
  <si>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</si>
  <si>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</si>
  <si>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</si>
  <si>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</si>
  <si>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</si>
  <si>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</si>
  <si>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</si>
  <si>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</si>
  <si>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</si>
  <si>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</si>
  <si>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</si>
  <si>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</si>
  <si>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</si>
  <si>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</si>
  <si>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</si>
  <si>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</si>
  <si>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</si>
  <si>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</si>
  <si>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</si>
  <si>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</si>
  <si>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</si>
  <si>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6832_0-1</t>
  </si>
  <si>
    <t>6832_1-2</t>
  </si>
  <si>
    <t>6832_2-3</t>
  </si>
  <si>
    <t>6832_3-4</t>
  </si>
  <si>
    <t>6832_4-5</t>
  </si>
  <si>
    <t>6832_5-6</t>
  </si>
  <si>
    <t>6832_6-7</t>
  </si>
  <si>
    <t>6832_7-8</t>
  </si>
  <si>
    <t>6832_8-9</t>
  </si>
  <si>
    <t>6832_9-10</t>
  </si>
  <si>
    <t>6847_Ponar</t>
  </si>
  <si>
    <t>* Large Shell ~ 1 cm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</si>
  <si>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</si>
  <si>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</si>
  <si>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</si>
  <si>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</si>
  <si>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</si>
  <si>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</si>
  <si>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</si>
  <si>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</si>
  <si>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</si>
  <si>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</si>
  <si>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</si>
  <si>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</si>
  <si>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</si>
  <si>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</si>
  <si>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</si>
  <si>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 xml:space="preserve"> 6832_0-1</t>
  </si>
  <si>
    <t xml:space="preserve"> 6832_1-2</t>
  </si>
  <si>
    <t xml:space="preserve"> 6832_2-3</t>
  </si>
  <si>
    <t xml:space="preserve"> 6832_3-4</t>
  </si>
  <si>
    <t xml:space="preserve"> 6832_4-5</t>
  </si>
  <si>
    <t xml:space="preserve"> 6832_5-6</t>
  </si>
  <si>
    <t xml:space="preserve"> 6832_6-7</t>
  </si>
  <si>
    <t xml:space="preserve"> 6832_7-8</t>
  </si>
  <si>
    <t xml:space="preserve"> 6832_8-9</t>
  </si>
  <si>
    <t xml:space="preserve"> 6832_9-10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</si>
</sst>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8" fillId="2" borderId="0" xfId="0" applyFont="1" applyFill="1"/>
    <xf numFmtId="164" fontId="0" fillId="2" borderId="0" xfId="0" applyNumberFormat="1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N5" activePane="bottomRight" state="frozen"/>
      <selection pane="topRight" activeCell="E1" sqref="E1"/>
      <selection pane="bottomLeft" activeCell="A5" sqref="A5"/>
      <selection pane="bottomRight" activeCell="O27" sqref="O27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92" t="s">
        <v>0</v>
      </c>
      <c r="K1" s="90"/>
      <c r="L1" s="90"/>
      <c r="M1" s="91"/>
      <c r="N1" s="90" t="s">
        <v>1</v>
      </c>
      <c r="O1" s="90"/>
      <c r="P1" s="90"/>
      <c r="Q1" s="91"/>
      <c r="R1" s="13"/>
      <c r="S1" s="13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3" t="s">
        <v>7</v>
      </c>
      <c r="G2" s="94"/>
      <c r="H2" s="94"/>
      <c r="I2" s="94"/>
      <c r="J2" s="95" t="s">
        <v>8</v>
      </c>
      <c r="K2" s="88"/>
      <c r="L2" s="88"/>
      <c r="M2" s="89"/>
      <c r="N2" s="88" t="s">
        <v>8</v>
      </c>
      <c r="O2" s="88"/>
      <c r="P2" s="88"/>
      <c r="Q2" s="89"/>
      <c r="R2" s="13" t="s">
        <v>69</v>
      </c>
      <c r="S2" s="13" t="s">
        <v>70</v>
      </c>
      <c r="T2" s="13" t="s">
        <v>71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150</v>
      </c>
      <c r="C5">
        <v>4</v>
      </c>
      <c r="D5">
        <v>224</v>
      </c>
      <c r="E5">
        <v>20</v>
      </c>
      <c r="F5" s="39">
        <v>1.0246</v>
      </c>
      <c r="G5" s="39">
        <v>1.0249999999999999</v>
      </c>
      <c r="H5" s="27">
        <f>F5-G5</f>
        <v>-3.9999999999995595E-4</v>
      </c>
      <c r="I5" s="34">
        <f>(F5+G5)/2</f>
        <v>1.0247999999999999</v>
      </c>
      <c r="J5" s="27">
        <v>1.0888</v>
      </c>
      <c r="K5" s="27">
        <v>1.0892999999999999</v>
      </c>
      <c r="L5" s="27">
        <f>J5-K5</f>
        <v>-4.9999999999994493E-4</v>
      </c>
      <c r="M5" s="28">
        <f>(J5+K5)/2</f>
        <v>1.0890499999999999</v>
      </c>
      <c r="N5" s="27">
        <v>1.0843</v>
      </c>
      <c r="O5" s="27">
        <v>1.0847</v>
      </c>
      <c r="P5" s="27">
        <f>N5-O5</f>
        <v>-3.9999999999995595E-4</v>
      </c>
      <c r="Q5" s="28">
        <f>(N5+O5)/2</f>
        <v>1.0845</v>
      </c>
      <c r="R5" s="27">
        <f>((M5-I5)-0.0103)*50</f>
        <v>2.6974999999999958</v>
      </c>
      <c r="S5" s="27">
        <f>((Q5-I5)-0.0103)*50</f>
        <v>2.4700000000000042</v>
      </c>
      <c r="T5" s="27">
        <f>R5-S5</f>
        <v>0.2274999999999916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225</v>
      </c>
      <c r="E6">
        <v>20</v>
      </c>
      <c r="F6" s="39">
        <v>1.0291999999999999</v>
      </c>
      <c r="G6" s="39">
        <v>1.0293000000000001</v>
      </c>
      <c r="H6" s="27">
        <f t="shared" ref="H6:H22" si="0">F6-G6</f>
        <v>-1.0000000000021103E-4</v>
      </c>
      <c r="I6" s="34">
        <f t="shared" ref="I6:I24" si="1">(F6+G6)/2</f>
        <v>1.02925</v>
      </c>
      <c r="J6" s="27">
        <v>1.0699000000000001</v>
      </c>
      <c r="K6" s="27">
        <v>1.0703</v>
      </c>
      <c r="L6" s="27">
        <f t="shared" ref="L6:L23" si="2">J6-K6</f>
        <v>-3.9999999999995595E-4</v>
      </c>
      <c r="M6" s="28">
        <f t="shared" ref="M6:M23" si="3">(J6+K6)/2</f>
        <v>1.0701000000000001</v>
      </c>
      <c r="N6" s="27">
        <v>1.0666</v>
      </c>
      <c r="O6" s="27">
        <v>1.0662</v>
      </c>
      <c r="P6" s="27">
        <f t="shared" ref="P6:P26" si="4">N6-O6</f>
        <v>3.9999999999995595E-4</v>
      </c>
      <c r="Q6" s="28">
        <f t="shared" ref="Q6:Q26" si="5">(N6+O6)/2</f>
        <v>1.0664</v>
      </c>
      <c r="R6" s="27">
        <f t="shared" ref="R6:R24" si="6">((M6-I6)-0.0103)*50</f>
        <v>1.5275000000000027</v>
      </c>
      <c r="S6" s="27">
        <f t="shared" ref="S6:S26" si="7">((Q6-I6)-0.0103)*50</f>
        <v>1.3425000000000009</v>
      </c>
      <c r="T6" s="27">
        <f t="shared" ref="T6:T24" si="8">R6-S6</f>
        <v>0.18500000000000183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151</v>
      </c>
      <c r="C7">
        <v>4</v>
      </c>
      <c r="D7">
        <v>226</v>
      </c>
      <c r="E7">
        <v>20</v>
      </c>
      <c r="F7" s="39">
        <v>1.0359</v>
      </c>
      <c r="G7" s="39">
        <v>1.0363</v>
      </c>
      <c r="H7" s="27">
        <f t="shared" si="0"/>
        <v>-3.9999999999995595E-4</v>
      </c>
      <c r="I7" s="34">
        <f t="shared" si="1"/>
        <v>1.0361</v>
      </c>
      <c r="J7" s="27">
        <v>1.1077999999999999</v>
      </c>
      <c r="K7" s="27">
        <v>1.1081000000000001</v>
      </c>
      <c r="L7" s="27">
        <f t="shared" si="2"/>
        <v>-3.00000000000189E-4</v>
      </c>
      <c r="M7" s="28">
        <f t="shared" si="3"/>
        <v>1.10795</v>
      </c>
      <c r="N7" s="27">
        <v>1.1028</v>
      </c>
      <c r="O7" s="27">
        <v>1.1024</v>
      </c>
      <c r="P7" s="27">
        <f t="shared" si="4"/>
        <v>3.9999999999995595E-4</v>
      </c>
      <c r="Q7" s="28">
        <f t="shared" si="5"/>
        <v>1.1026</v>
      </c>
      <c r="R7" s="27">
        <f t="shared" si="6"/>
        <v>3.0774999999999983</v>
      </c>
      <c r="S7" s="27">
        <f t="shared" si="7"/>
        <v>2.81</v>
      </c>
      <c r="T7" s="27">
        <f t="shared" si="8"/>
        <v>0.26749999999999829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>
        <v>227</v>
      </c>
      <c r="E8">
        <v>20</v>
      </c>
      <c r="F8" s="39">
        <v>1.0387999999999999</v>
      </c>
      <c r="G8" s="39">
        <v>1.0392999999999999</v>
      </c>
      <c r="H8" s="27">
        <f t="shared" si="0"/>
        <v>-4.9999999999994493E-4</v>
      </c>
      <c r="I8" s="34">
        <f t="shared" si="1"/>
        <v>1.03905</v>
      </c>
      <c r="J8" s="27">
        <v>1.0853999999999999</v>
      </c>
      <c r="K8" s="27">
        <v>1.0853999999999999</v>
      </c>
      <c r="L8" s="27">
        <f t="shared" si="2"/>
        <v>0</v>
      </c>
      <c r="M8" s="28">
        <f t="shared" si="3"/>
        <v>1.0853999999999999</v>
      </c>
      <c r="N8" s="27">
        <v>1.0807</v>
      </c>
      <c r="O8" s="27">
        <v>1.081</v>
      </c>
      <c r="P8" s="27">
        <f t="shared" si="4"/>
        <v>-2.9999999999996696E-4</v>
      </c>
      <c r="Q8" s="28">
        <f t="shared" si="5"/>
        <v>1.0808499999999999</v>
      </c>
      <c r="R8" s="27">
        <f t="shared" si="6"/>
        <v>1.8024999999999944</v>
      </c>
      <c r="S8" s="27">
        <f t="shared" si="7"/>
        <v>1.5749999999999917</v>
      </c>
      <c r="T8" s="27">
        <f t="shared" si="8"/>
        <v>0.2275000000000027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152</v>
      </c>
      <c r="C9">
        <v>4</v>
      </c>
      <c r="D9">
        <v>228</v>
      </c>
      <c r="E9">
        <v>20</v>
      </c>
      <c r="F9" s="39">
        <v>1.0223</v>
      </c>
      <c r="G9" s="39">
        <v>1.0222</v>
      </c>
      <c r="H9" s="27">
        <f t="shared" si="0"/>
        <v>9.9999999999988987E-5</v>
      </c>
      <c r="I9" s="34">
        <f t="shared" si="1"/>
        <v>1.0222500000000001</v>
      </c>
      <c r="J9" s="27">
        <v>1.0969</v>
      </c>
      <c r="K9" s="27">
        <v>1.0969</v>
      </c>
      <c r="L9" s="27">
        <f t="shared" si="2"/>
        <v>0</v>
      </c>
      <c r="M9" s="28">
        <f t="shared" si="3"/>
        <v>1.0969</v>
      </c>
      <c r="N9" s="27">
        <v>1.0909</v>
      </c>
      <c r="O9" s="27">
        <v>1.0909</v>
      </c>
      <c r="P9" s="27">
        <f t="shared" si="4"/>
        <v>0</v>
      </c>
      <c r="Q9" s="28">
        <f t="shared" si="5"/>
        <v>1.0909</v>
      </c>
      <c r="R9" s="27">
        <f t="shared" si="6"/>
        <v>3.217499999999994</v>
      </c>
      <c r="S9" s="27">
        <f t="shared" si="7"/>
        <v>2.9174999999999938</v>
      </c>
      <c r="T9" s="27">
        <f t="shared" si="8"/>
        <v>0.30000000000000027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>
        <v>229</v>
      </c>
      <c r="E10">
        <v>20</v>
      </c>
      <c r="F10" s="39">
        <v>1.0315000000000001</v>
      </c>
      <c r="G10" s="39">
        <v>1.0319</v>
      </c>
      <c r="H10" s="27">
        <f t="shared" si="0"/>
        <v>-3.9999999999995595E-4</v>
      </c>
      <c r="I10" s="34">
        <f t="shared" si="1"/>
        <v>1.0317000000000001</v>
      </c>
      <c r="J10" s="27">
        <v>1.0808</v>
      </c>
      <c r="K10" s="27">
        <v>1.0809</v>
      </c>
      <c r="L10" s="27">
        <f t="shared" si="2"/>
        <v>-9.9999999999988987E-5</v>
      </c>
      <c r="M10" s="28">
        <f t="shared" si="3"/>
        <v>1.0808499999999999</v>
      </c>
      <c r="N10" s="27">
        <v>1.0757000000000001</v>
      </c>
      <c r="O10" s="27">
        <v>1.0753999999999999</v>
      </c>
      <c r="P10" s="27">
        <f t="shared" si="4"/>
        <v>3.00000000000189E-4</v>
      </c>
      <c r="Q10" s="28">
        <f t="shared" si="5"/>
        <v>1.07555</v>
      </c>
      <c r="R10" s="27">
        <f t="shared" si="6"/>
        <v>1.9424999999999901</v>
      </c>
      <c r="S10" s="27">
        <f t="shared" si="7"/>
        <v>1.6774999999999971</v>
      </c>
      <c r="T10" s="27">
        <f t="shared" si="8"/>
        <v>0.26499999999999302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153</v>
      </c>
      <c r="C11">
        <v>4</v>
      </c>
      <c r="D11">
        <v>230</v>
      </c>
      <c r="E11">
        <v>20</v>
      </c>
      <c r="F11" s="39">
        <v>1.0371999999999999</v>
      </c>
      <c r="G11" s="39">
        <v>1.0370999999999999</v>
      </c>
      <c r="H11" s="27">
        <f t="shared" si="0"/>
        <v>9.9999999999988987E-5</v>
      </c>
      <c r="I11" s="34">
        <f t="shared" si="1"/>
        <v>1.03715</v>
      </c>
      <c r="J11" s="27">
        <v>1.1093</v>
      </c>
      <c r="K11" s="27">
        <v>1.1092</v>
      </c>
      <c r="L11" s="27">
        <f t="shared" si="2"/>
        <v>9.9999999999988987E-5</v>
      </c>
      <c r="M11" s="28">
        <f t="shared" si="3"/>
        <v>1.1092499999999998</v>
      </c>
      <c r="N11" s="27">
        <v>1.1034999999999999</v>
      </c>
      <c r="O11" s="27">
        <v>1.1034999999999999</v>
      </c>
      <c r="P11" s="27">
        <f t="shared" si="4"/>
        <v>0</v>
      </c>
      <c r="Q11" s="28">
        <f t="shared" si="5"/>
        <v>1.1034999999999999</v>
      </c>
      <c r="R11" s="27">
        <f t="shared" si="6"/>
        <v>3.0899999999999914</v>
      </c>
      <c r="S11" s="27">
        <f t="shared" si="7"/>
        <v>2.8024999999999953</v>
      </c>
      <c r="T11" s="27">
        <f t="shared" si="8"/>
        <v>0.28749999999999609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 t="s">
        <v>135</v>
      </c>
      <c r="E12">
        <v>20</v>
      </c>
      <c r="F12">
        <v>1.0198</v>
      </c>
      <c r="G12">
        <v>1.0197000000000001</v>
      </c>
      <c r="H12" s="27">
        <f t="shared" si="0"/>
        <v>9.9999999999988987E-5</v>
      </c>
      <c r="I12" s="34">
        <f t="shared" si="1"/>
        <v>1.0197500000000002</v>
      </c>
      <c r="J12" s="27">
        <v>1.0681</v>
      </c>
      <c r="K12" s="27">
        <v>1.0680000000000001</v>
      </c>
      <c r="L12" s="27">
        <f t="shared" si="2"/>
        <v>9.9999999999988987E-5</v>
      </c>
      <c r="M12" s="28">
        <f t="shared" si="3"/>
        <v>1.0680499999999999</v>
      </c>
      <c r="N12" s="27">
        <v>1.0631999999999999</v>
      </c>
      <c r="O12" s="27">
        <v>1.0631999999999999</v>
      </c>
      <c r="P12" s="27">
        <f t="shared" si="4"/>
        <v>0</v>
      </c>
      <c r="Q12" s="28">
        <f t="shared" si="5"/>
        <v>1.0631999999999999</v>
      </c>
      <c r="R12" s="27">
        <f t="shared" si="6"/>
        <v>1.8999999999999893</v>
      </c>
      <c r="S12" s="27">
        <f t="shared" si="7"/>
        <v>1.6574999999999882</v>
      </c>
      <c r="T12" s="27">
        <f t="shared" si="8"/>
        <v>0.24250000000000105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154</v>
      </c>
      <c r="C13">
        <v>4</v>
      </c>
      <c r="D13" t="s">
        <v>136</v>
      </c>
      <c r="E13">
        <v>20</v>
      </c>
      <c r="F13">
        <v>1.0261</v>
      </c>
      <c r="G13">
        <v>1.0258</v>
      </c>
      <c r="H13" s="27">
        <f t="shared" si="0"/>
        <v>2.9999999999996696E-4</v>
      </c>
      <c r="I13" s="34">
        <f t="shared" si="1"/>
        <v>1.0259499999999999</v>
      </c>
      <c r="J13" s="27">
        <v>1.0984</v>
      </c>
      <c r="K13" s="27">
        <v>1.0980000000000001</v>
      </c>
      <c r="L13" s="27">
        <f t="shared" si="2"/>
        <v>3.9999999999995595E-4</v>
      </c>
      <c r="M13" s="28">
        <f t="shared" si="3"/>
        <v>1.0982000000000001</v>
      </c>
      <c r="N13" s="27">
        <v>1.0926</v>
      </c>
      <c r="O13" s="27">
        <v>1.0923</v>
      </c>
      <c r="P13" s="27">
        <f t="shared" si="4"/>
        <v>2.9999999999996696E-4</v>
      </c>
      <c r="Q13" s="28">
        <f t="shared" si="5"/>
        <v>1.0924499999999999</v>
      </c>
      <c r="R13" s="27">
        <f t="shared" si="6"/>
        <v>3.0975000000000072</v>
      </c>
      <c r="S13" s="27">
        <f t="shared" si="7"/>
        <v>2.81</v>
      </c>
      <c r="T13" s="27">
        <f t="shared" si="8"/>
        <v>0.28750000000000719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 t="s">
        <v>137</v>
      </c>
      <c r="E14">
        <v>20</v>
      </c>
      <c r="F14">
        <v>1.0148999999999999</v>
      </c>
      <c r="G14">
        <v>1.0147999999999999</v>
      </c>
      <c r="H14" s="27">
        <f t="shared" si="0"/>
        <v>9.9999999999988987E-5</v>
      </c>
      <c r="I14" s="34">
        <f t="shared" si="1"/>
        <v>1.01485</v>
      </c>
      <c r="J14" s="27">
        <v>1.0657000000000001</v>
      </c>
      <c r="K14" s="27">
        <v>1.0657000000000001</v>
      </c>
      <c r="L14" s="27">
        <f t="shared" si="2"/>
        <v>0</v>
      </c>
      <c r="M14" s="28">
        <f t="shared" si="3"/>
        <v>1.0657000000000001</v>
      </c>
      <c r="N14" s="27">
        <v>1.0603</v>
      </c>
      <c r="O14" s="29">
        <v>1.0599000000000001</v>
      </c>
      <c r="P14" s="27">
        <f t="shared" si="4"/>
        <v>3.9999999999995595E-4</v>
      </c>
      <c r="Q14" s="28">
        <f t="shared" si="5"/>
        <v>1.0601</v>
      </c>
      <c r="R14" s="27">
        <f t="shared" si="6"/>
        <v>2.027500000000003</v>
      </c>
      <c r="S14" s="27">
        <f t="shared" si="7"/>
        <v>1.7475000000000005</v>
      </c>
      <c r="T14" s="27">
        <f t="shared" si="8"/>
        <v>0.28000000000000247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155</v>
      </c>
      <c r="C15">
        <v>4</v>
      </c>
      <c r="D15" t="s">
        <v>138</v>
      </c>
      <c r="E15">
        <v>20</v>
      </c>
      <c r="F15">
        <v>1.0170999999999999</v>
      </c>
      <c r="G15">
        <v>1.0174000000000001</v>
      </c>
      <c r="H15" s="27">
        <f t="shared" si="0"/>
        <v>-3.00000000000189E-4</v>
      </c>
      <c r="I15" s="34">
        <f t="shared" si="1"/>
        <v>1.01725</v>
      </c>
      <c r="J15" s="27">
        <v>1.0918000000000001</v>
      </c>
      <c r="K15" s="27">
        <v>1.0918000000000001</v>
      </c>
      <c r="L15" s="27">
        <f t="shared" si="2"/>
        <v>0</v>
      </c>
      <c r="M15" s="28">
        <f t="shared" si="3"/>
        <v>1.0918000000000001</v>
      </c>
      <c r="N15" s="27">
        <v>1.0866</v>
      </c>
      <c r="O15" s="27">
        <v>1.0864</v>
      </c>
      <c r="P15" s="27">
        <f t="shared" si="4"/>
        <v>1.9999999999997797E-4</v>
      </c>
      <c r="Q15" s="28">
        <f t="shared" si="5"/>
        <v>1.0865</v>
      </c>
      <c r="R15" s="27">
        <f t="shared" si="6"/>
        <v>3.2125000000000057</v>
      </c>
      <c r="S15" s="27">
        <f t="shared" si="7"/>
        <v>2.9475000000000016</v>
      </c>
      <c r="T15" s="27">
        <f t="shared" si="8"/>
        <v>0.26500000000000412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 t="s">
        <v>139</v>
      </c>
      <c r="E16">
        <v>20</v>
      </c>
      <c r="F16">
        <v>1.0226</v>
      </c>
      <c r="G16">
        <v>1.0225</v>
      </c>
      <c r="H16" s="27">
        <f t="shared" si="0"/>
        <v>9.9999999999988987E-5</v>
      </c>
      <c r="I16" s="34">
        <f t="shared" si="1"/>
        <v>1.0225499999999998</v>
      </c>
      <c r="J16" s="27">
        <v>1.0964</v>
      </c>
      <c r="K16" s="27">
        <v>1.0962000000000001</v>
      </c>
      <c r="L16" s="27">
        <f t="shared" si="2"/>
        <v>1.9999999999997797E-4</v>
      </c>
      <c r="M16" s="28">
        <f t="shared" si="3"/>
        <v>1.0963000000000001</v>
      </c>
      <c r="N16" s="27">
        <v>1.091</v>
      </c>
      <c r="O16" s="27">
        <v>1.0905</v>
      </c>
      <c r="P16" s="27">
        <f t="shared" si="4"/>
        <v>4.9999999999994493E-4</v>
      </c>
      <c r="Q16" s="28">
        <f t="shared" si="5"/>
        <v>1.0907499999999999</v>
      </c>
      <c r="R16" s="27">
        <f t="shared" si="6"/>
        <v>3.1725000000000101</v>
      </c>
      <c r="S16" s="27">
        <f t="shared" si="7"/>
        <v>2.8950000000000018</v>
      </c>
      <c r="T16" s="27">
        <f t="shared" si="8"/>
        <v>0.2775000000000083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156</v>
      </c>
      <c r="C17">
        <v>4</v>
      </c>
      <c r="D17" t="s">
        <v>140</v>
      </c>
      <c r="E17">
        <v>20</v>
      </c>
      <c r="F17">
        <v>1.0216000000000001</v>
      </c>
      <c r="G17">
        <v>1.0217000000000001</v>
      </c>
      <c r="H17" s="27">
        <f t="shared" si="0"/>
        <v>-9.9999999999988987E-5</v>
      </c>
      <c r="I17" s="34">
        <f t="shared" si="1"/>
        <v>1.0216500000000002</v>
      </c>
      <c r="J17" s="27">
        <v>1.0728</v>
      </c>
      <c r="K17" s="27">
        <v>1.0728</v>
      </c>
      <c r="L17" s="27">
        <f t="shared" si="2"/>
        <v>0</v>
      </c>
      <c r="M17" s="28">
        <f t="shared" si="3"/>
        <v>1.0728</v>
      </c>
      <c r="N17" s="27">
        <v>1.0673999999999999</v>
      </c>
      <c r="O17" s="27">
        <v>1.0676000000000001</v>
      </c>
      <c r="P17" s="27">
        <f t="shared" si="4"/>
        <v>-2.0000000000020002E-4</v>
      </c>
      <c r="Q17" s="28">
        <f t="shared" si="5"/>
        <v>1.0674999999999999</v>
      </c>
      <c r="R17" s="27">
        <f t="shared" si="6"/>
        <v>2.0424999999999902</v>
      </c>
      <c r="S17" s="27">
        <f t="shared" si="7"/>
        <v>1.7774999999999861</v>
      </c>
      <c r="T17" s="27">
        <f t="shared" si="8"/>
        <v>0.26500000000000412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 t="s">
        <v>141</v>
      </c>
      <c r="E18">
        <v>20</v>
      </c>
      <c r="F18">
        <v>0.98860000000000003</v>
      </c>
      <c r="G18">
        <v>0.98850000000000005</v>
      </c>
      <c r="H18" s="27">
        <f t="shared" si="0"/>
        <v>9.9999999999988987E-5</v>
      </c>
      <c r="I18" s="34">
        <f t="shared" si="1"/>
        <v>0.98855000000000004</v>
      </c>
      <c r="J18" s="27">
        <v>1.0404</v>
      </c>
      <c r="K18" s="27">
        <v>1.0404</v>
      </c>
      <c r="L18" s="27">
        <f t="shared" si="2"/>
        <v>0</v>
      </c>
      <c r="M18" s="28">
        <f t="shared" si="3"/>
        <v>1.0404</v>
      </c>
      <c r="N18" s="27">
        <v>1.0348999999999999</v>
      </c>
      <c r="O18" s="27">
        <v>1.0349999999999999</v>
      </c>
      <c r="P18" s="27">
        <f t="shared" si="4"/>
        <v>-9.9999999999988987E-5</v>
      </c>
      <c r="Q18" s="28">
        <f t="shared" si="5"/>
        <v>1.0349499999999998</v>
      </c>
      <c r="R18" s="27">
        <f t="shared" si="6"/>
        <v>2.0774999999999975</v>
      </c>
      <c r="S18" s="27">
        <f t="shared" si="7"/>
        <v>1.8049999999999886</v>
      </c>
      <c r="T18" s="27">
        <f t="shared" si="8"/>
        <v>0.27250000000000885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59">
        <v>8</v>
      </c>
      <c r="B19" t="s">
        <v>157</v>
      </c>
      <c r="C19">
        <v>4</v>
      </c>
      <c r="D19" t="s">
        <v>142</v>
      </c>
      <c r="E19">
        <v>20</v>
      </c>
      <c r="F19">
        <v>1.0087999999999999</v>
      </c>
      <c r="G19">
        <v>1.0085999999999999</v>
      </c>
      <c r="H19" s="27">
        <f t="shared" si="0"/>
        <v>1.9999999999997797E-4</v>
      </c>
      <c r="I19" s="34">
        <f t="shared" si="1"/>
        <v>1.0086999999999999</v>
      </c>
      <c r="J19" s="27">
        <v>1.0824</v>
      </c>
      <c r="K19" s="27">
        <v>1.0827</v>
      </c>
      <c r="L19" s="27">
        <f t="shared" si="2"/>
        <v>-2.9999999999996696E-4</v>
      </c>
      <c r="M19" s="28">
        <f t="shared" si="3"/>
        <v>1.0825499999999999</v>
      </c>
      <c r="N19" s="27">
        <v>1.0770999999999999</v>
      </c>
      <c r="O19" s="27">
        <v>1.0769</v>
      </c>
      <c r="P19" s="27">
        <f t="shared" si="4"/>
        <v>1.9999999999997797E-4</v>
      </c>
      <c r="Q19" s="28">
        <f t="shared" si="5"/>
        <v>1.077</v>
      </c>
      <c r="R19" s="27">
        <f t="shared" si="6"/>
        <v>3.1774999999999984</v>
      </c>
      <c r="S19" s="27">
        <f t="shared" si="7"/>
        <v>2.9000000000000012</v>
      </c>
      <c r="T19" s="27">
        <f t="shared" si="8"/>
        <v>0.27749999999999719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 t="s">
        <v>143</v>
      </c>
      <c r="E20">
        <v>20</v>
      </c>
      <c r="F20">
        <v>0.99990000000000001</v>
      </c>
      <c r="G20">
        <v>0.99990000000000001</v>
      </c>
      <c r="H20" s="27">
        <f t="shared" si="0"/>
        <v>0</v>
      </c>
      <c r="I20" s="34">
        <f t="shared" si="1"/>
        <v>0.99990000000000001</v>
      </c>
      <c r="J20" s="27">
        <v>1.0497000000000001</v>
      </c>
      <c r="K20" s="27">
        <v>1.0494000000000001</v>
      </c>
      <c r="L20" s="27">
        <f t="shared" si="2"/>
        <v>2.9999999999996696E-4</v>
      </c>
      <c r="M20" s="28">
        <f t="shared" si="3"/>
        <v>1.04955</v>
      </c>
      <c r="N20" s="27">
        <v>1.0442</v>
      </c>
      <c r="O20" s="27">
        <v>1.0442</v>
      </c>
      <c r="P20" s="27">
        <f t="shared" si="4"/>
        <v>0</v>
      </c>
      <c r="Q20" s="28">
        <f t="shared" si="5"/>
        <v>1.0442</v>
      </c>
      <c r="R20" s="27">
        <f t="shared" si="6"/>
        <v>1.9674999999999985</v>
      </c>
      <c r="S20" s="27">
        <f t="shared" si="7"/>
        <v>1.7000000000000002</v>
      </c>
      <c r="T20" s="27">
        <f t="shared" si="8"/>
        <v>0.26749999999999829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 t="s">
        <v>158</v>
      </c>
      <c r="C21">
        <v>4</v>
      </c>
      <c r="D21" t="s">
        <v>144</v>
      </c>
      <c r="E21">
        <v>20</v>
      </c>
      <c r="F21">
        <v>0.99319999999999997</v>
      </c>
      <c r="G21">
        <v>0.99309999999999998</v>
      </c>
      <c r="H21" s="27">
        <f t="shared" si="0"/>
        <v>9.9999999999988987E-5</v>
      </c>
      <c r="I21" s="34">
        <f t="shared" si="1"/>
        <v>0.99314999999999998</v>
      </c>
      <c r="J21" s="27">
        <v>1.0708</v>
      </c>
      <c r="K21" s="27">
        <v>1.071</v>
      </c>
      <c r="L21" s="27">
        <f t="shared" si="2"/>
        <v>-1.9999999999997797E-4</v>
      </c>
      <c r="M21" s="28">
        <f t="shared" si="3"/>
        <v>1.0709</v>
      </c>
      <c r="N21" s="27">
        <v>1.0652999999999999</v>
      </c>
      <c r="O21" s="27">
        <v>1.0651999999999999</v>
      </c>
      <c r="P21" s="27">
        <f t="shared" si="4"/>
        <v>9.9999999999988987E-5</v>
      </c>
      <c r="Q21" s="28">
        <f t="shared" si="5"/>
        <v>1.0652499999999998</v>
      </c>
      <c r="R21" s="27">
        <f t="shared" si="6"/>
        <v>3.3724999999999992</v>
      </c>
      <c r="S21" s="27">
        <f t="shared" si="7"/>
        <v>3.0899999999999914</v>
      </c>
      <c r="T21" s="27">
        <f t="shared" si="8"/>
        <v>0.28250000000000774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 t="s">
        <v>145</v>
      </c>
      <c r="E22">
        <v>20</v>
      </c>
      <c r="F22">
        <v>1.0177</v>
      </c>
      <c r="G22">
        <v>1.0174000000000001</v>
      </c>
      <c r="H22" s="27">
        <f t="shared" si="0"/>
        <v>2.9999999999996696E-4</v>
      </c>
      <c r="I22" s="34">
        <f t="shared" si="1"/>
        <v>1.01755</v>
      </c>
      <c r="J22" s="27">
        <v>1.0692999999999999</v>
      </c>
      <c r="K22" s="27">
        <v>1.0694999999999999</v>
      </c>
      <c r="L22" s="27">
        <f t="shared" si="2"/>
        <v>-1.9999999999997797E-4</v>
      </c>
      <c r="M22" s="28">
        <f t="shared" si="3"/>
        <v>1.0693999999999999</v>
      </c>
      <c r="N22" s="27">
        <v>1.0636000000000001</v>
      </c>
      <c r="O22" s="29">
        <v>1.0637000000000001</v>
      </c>
      <c r="P22" s="27">
        <f t="shared" si="4"/>
        <v>-9.9999999999988987E-5</v>
      </c>
      <c r="Q22" s="28">
        <f t="shared" si="5"/>
        <v>1.06365</v>
      </c>
      <c r="R22" s="27">
        <f t="shared" si="6"/>
        <v>2.0774999999999975</v>
      </c>
      <c r="S22" s="27">
        <f t="shared" si="7"/>
        <v>1.7900000000000014</v>
      </c>
      <c r="T22" s="27">
        <f t="shared" si="8"/>
        <v>0.28749999999999609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t="s">
        <v>159</v>
      </c>
      <c r="C23">
        <v>4</v>
      </c>
      <c r="D23" t="s">
        <v>146</v>
      </c>
      <c r="E23">
        <v>20</v>
      </c>
      <c r="F23">
        <v>1.0254000000000001</v>
      </c>
      <c r="G23">
        <v>1.0253000000000001</v>
      </c>
      <c r="H23" s="27">
        <f>F23-G23</f>
        <v>9.9999999999988987E-5</v>
      </c>
      <c r="I23" s="34">
        <f t="shared" si="1"/>
        <v>1.02535</v>
      </c>
      <c r="J23" s="27">
        <v>1.1052</v>
      </c>
      <c r="K23" s="27">
        <v>1.105</v>
      </c>
      <c r="L23" s="27">
        <f t="shared" si="2"/>
        <v>1.9999999999997797E-4</v>
      </c>
      <c r="M23" s="28">
        <f t="shared" si="3"/>
        <v>1.1051</v>
      </c>
      <c r="N23" s="27">
        <v>1.099</v>
      </c>
      <c r="O23" s="29">
        <v>1.0991</v>
      </c>
      <c r="P23" s="27">
        <f t="shared" si="4"/>
        <v>-9.9999999999988987E-5</v>
      </c>
      <c r="Q23" s="28">
        <f t="shared" si="5"/>
        <v>1.0990500000000001</v>
      </c>
      <c r="R23" s="27">
        <f t="shared" si="6"/>
        <v>3.4724999999999993</v>
      </c>
      <c r="S23" s="27">
        <f t="shared" si="7"/>
        <v>3.1700000000000048</v>
      </c>
      <c r="T23" s="27">
        <f t="shared" si="8"/>
        <v>0.30249999999999444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 t="s">
        <v>147</v>
      </c>
      <c r="E24">
        <v>20</v>
      </c>
      <c r="F24">
        <v>1.0168999999999999</v>
      </c>
      <c r="G24">
        <v>1.0166999999999999</v>
      </c>
      <c r="H24" s="27">
        <f>F24-G24</f>
        <v>1.9999999999997797E-4</v>
      </c>
      <c r="I24" s="34">
        <f t="shared" si="1"/>
        <v>1.0167999999999999</v>
      </c>
      <c r="J24" s="27">
        <v>1.0688</v>
      </c>
      <c r="K24" s="27">
        <v>1.0687</v>
      </c>
      <c r="L24" s="27">
        <f>J24-K24</f>
        <v>9.9999999999988987E-5</v>
      </c>
      <c r="M24" s="28">
        <f>(J24+K24)/2</f>
        <v>1.0687500000000001</v>
      </c>
      <c r="N24" s="27">
        <v>1.0630999999999999</v>
      </c>
      <c r="O24" s="29">
        <v>1.0629999999999999</v>
      </c>
      <c r="P24" s="27">
        <f t="shared" si="4"/>
        <v>9.9999999999988987E-5</v>
      </c>
      <c r="Q24" s="28">
        <f t="shared" si="5"/>
        <v>1.0630500000000001</v>
      </c>
      <c r="R24" s="27">
        <f t="shared" si="6"/>
        <v>2.082500000000008</v>
      </c>
      <c r="S24" s="27">
        <f t="shared" si="7"/>
        <v>1.7975000000000061</v>
      </c>
      <c r="T24" s="27">
        <f t="shared" si="8"/>
        <v>0.28500000000000192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5">
      <c r="A25">
        <v>11</v>
      </c>
      <c r="B25" t="s">
        <v>133</v>
      </c>
      <c r="C25">
        <v>4</v>
      </c>
      <c r="D25" t="s">
        <v>148</v>
      </c>
      <c r="F25">
        <v>1.0125</v>
      </c>
      <c r="G25">
        <v>1.0124</v>
      </c>
      <c r="H25" s="27">
        <f>F25-G25</f>
        <v>9.9999999999988987E-5</v>
      </c>
      <c r="I25" s="34">
        <f>(F25+G25)/2</f>
        <v>1.0124499999999999</v>
      </c>
      <c r="J25" s="27">
        <v>1.0543</v>
      </c>
      <c r="K25" s="27">
        <v>1.0542</v>
      </c>
      <c r="L25" s="27">
        <f>J25-K25</f>
        <v>9.9999999999988987E-5</v>
      </c>
      <c r="M25" s="28">
        <f>(J25+K25)/2</f>
        <v>1.0542500000000001</v>
      </c>
      <c r="N25" s="27">
        <v>1.0515000000000001</v>
      </c>
      <c r="O25" s="27">
        <v>1.0511999999999999</v>
      </c>
      <c r="P25" s="27">
        <f t="shared" si="4"/>
        <v>3.00000000000189E-4</v>
      </c>
      <c r="Q25" s="28">
        <f t="shared" si="5"/>
        <v>1.05135</v>
      </c>
      <c r="R25" s="27"/>
      <c r="S25" s="27">
        <f t="shared" si="7"/>
        <v>1.4300000000000079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5">
      <c r="C26">
        <v>8</v>
      </c>
      <c r="D26" t="s">
        <v>149</v>
      </c>
      <c r="F26">
        <v>1.0092000000000001</v>
      </c>
      <c r="G26">
        <v>1.0089999999999999</v>
      </c>
      <c r="H26" s="27">
        <f>F26-G26</f>
        <v>2.0000000000020002E-4</v>
      </c>
      <c r="I26" s="34">
        <f>(F26+G26)/2</f>
        <v>1.0091000000000001</v>
      </c>
      <c r="J26" s="27">
        <v>1.0389999999999999</v>
      </c>
      <c r="K26" s="27">
        <v>1.0387999999999999</v>
      </c>
      <c r="L26" s="27">
        <f>J26-K26</f>
        <v>1.9999999999997797E-4</v>
      </c>
      <c r="M26" s="28">
        <f>(J26+K26)/2</f>
        <v>1.0388999999999999</v>
      </c>
      <c r="N26" s="27">
        <v>1.0361</v>
      </c>
      <c r="O26" s="27">
        <v>1.0356000000000001</v>
      </c>
      <c r="P26" s="27">
        <f t="shared" si="4"/>
        <v>4.9999999999994493E-4</v>
      </c>
      <c r="Q26" s="28">
        <f t="shared" si="5"/>
        <v>1.0358499999999999</v>
      </c>
      <c r="R26" s="27"/>
      <c r="S26" s="27">
        <f t="shared" si="7"/>
        <v>0.82249999999999146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5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5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5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5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5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5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5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5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5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5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5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5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5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5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2"/>
  <sheetViews>
    <sheetView tabSelected="1" workbookViewId="0">
      <pane xSplit="3" ySplit="3" topLeftCell="O16" activePane="bottomRight" state="frozen"/>
      <selection pane="topRight" activeCell="D1" sqref="D1"/>
      <selection pane="bottomLeft" activeCell="A4" sqref="A4"/>
      <selection pane="bottomRight" activeCell="D38" sqref="D38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5">
      <c r="A1" s="20"/>
      <c r="B1" s="73" t="s">
        <v>86</v>
      </c>
      <c r="D1" s="99" t="s">
        <v>83</v>
      </c>
      <c r="E1" s="97"/>
      <c r="F1" s="97"/>
      <c r="G1" s="98"/>
      <c r="H1" s="99" t="s">
        <v>84</v>
      </c>
      <c r="I1" s="97"/>
      <c r="J1" s="97"/>
      <c r="K1" s="98"/>
      <c r="L1" s="96" t="s">
        <v>85</v>
      </c>
      <c r="M1" s="97"/>
      <c r="N1" s="97"/>
      <c r="O1" s="98"/>
      <c r="P1" t="s">
        <v>88</v>
      </c>
      <c r="Q1" t="s">
        <v>89</v>
      </c>
      <c r="R1" t="s">
        <v>90</v>
      </c>
    </row>
    <row r="2" spans="1:41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5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150</v>
      </c>
      <c r="B4">
        <v>850</v>
      </c>
      <c r="C4" s="19">
        <v>1</v>
      </c>
      <c r="D4" s="63">
        <v>32.251600000000003</v>
      </c>
      <c r="E4" s="63">
        <v>32.2517</v>
      </c>
      <c r="F4" s="29">
        <f>D4-E4</f>
        <v>-9.9999999996214228E-5</v>
      </c>
      <c r="G4" s="28">
        <f>(D4+E4)/2</f>
        <v>32.251649999999998</v>
      </c>
      <c r="H4" s="29">
        <v>32.2592</v>
      </c>
      <c r="I4" s="27">
        <v>32.2592</v>
      </c>
      <c r="J4" s="60">
        <f t="shared" ref="J4:J27" si="0">H4-I4</f>
        <v>0</v>
      </c>
      <c r="K4" s="28">
        <f>(H4+I4)/2</f>
        <v>32.2592</v>
      </c>
      <c r="L4" s="27">
        <v>32.259399999999999</v>
      </c>
      <c r="M4" s="27">
        <v>32.2592</v>
      </c>
      <c r="N4" s="30">
        <f>L4-M4</f>
        <v>1.9999999999953388E-4</v>
      </c>
      <c r="O4" s="28">
        <f>(L4+M4)/2</f>
        <v>32.259299999999996</v>
      </c>
      <c r="P4" s="27">
        <f>K4-G4</f>
        <v>7.550000000001944E-3</v>
      </c>
      <c r="Q4" s="27">
        <f>O4-G4</f>
        <v>7.6499999999981583E-3</v>
      </c>
      <c r="R4" s="27">
        <f>P4-Q4</f>
        <v>-9.9999999996214228E-5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2</v>
      </c>
      <c r="D5" s="63">
        <v>31.900300000000001</v>
      </c>
      <c r="E5" s="63">
        <v>31.900099999999998</v>
      </c>
      <c r="F5" s="29">
        <f>D5-E5</f>
        <v>2.000000000030866E-4</v>
      </c>
      <c r="G5" s="28">
        <f>(D5+E5)/2</f>
        <v>31.900199999999998</v>
      </c>
      <c r="H5" s="29">
        <v>31.987400000000001</v>
      </c>
      <c r="I5" s="27">
        <v>31.987400000000001</v>
      </c>
      <c r="J5" s="60">
        <f>H5-I5</f>
        <v>0</v>
      </c>
      <c r="K5" s="28">
        <f>(H5+I5)/2</f>
        <v>31.987400000000001</v>
      </c>
      <c r="L5" s="27">
        <v>31.9861</v>
      </c>
      <c r="M5" s="27">
        <v>31.985700000000001</v>
      </c>
      <c r="N5" s="30">
        <f>L5-M5</f>
        <v>3.9999999999906777E-4</v>
      </c>
      <c r="O5" s="28">
        <f>(L5+M5)/2</f>
        <v>31.985900000000001</v>
      </c>
      <c r="P5" s="27">
        <f>K5-G5</f>
        <v>8.7200000000002831E-2</v>
      </c>
      <c r="Q5" s="27">
        <f>O5-G5</f>
        <v>8.5700000000002774E-2</v>
      </c>
      <c r="R5" s="27">
        <f>P5-Q5</f>
        <v>1.5000000000000568E-3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3</v>
      </c>
      <c r="D6" s="63">
        <v>28.886099999999999</v>
      </c>
      <c r="E6" s="63">
        <v>28.886199999999999</v>
      </c>
      <c r="F6" s="29">
        <f t="shared" ref="F6:F36" si="1">D6-E6</f>
        <v>-9.9999999999766942E-5</v>
      </c>
      <c r="G6" s="28">
        <f t="shared" ref="G6:G36" si="2">(D6+E6)/2</f>
        <v>28.886150000000001</v>
      </c>
      <c r="H6" s="29">
        <v>29.089400000000001</v>
      </c>
      <c r="I6" s="27">
        <v>29.089099999999998</v>
      </c>
      <c r="J6" s="60">
        <f t="shared" si="0"/>
        <v>3.0000000000285354E-4</v>
      </c>
      <c r="K6" s="28">
        <f t="shared" ref="K6:K36" si="3">(H6+I6)/2</f>
        <v>29.08925</v>
      </c>
      <c r="L6" s="27">
        <v>29.087399999999999</v>
      </c>
      <c r="M6" s="27">
        <v>29.0871</v>
      </c>
      <c r="N6" s="30">
        <f t="shared" ref="N6:N36" si="4">L6-M6</f>
        <v>2.9999999999930083E-4</v>
      </c>
      <c r="O6" s="28">
        <f t="shared" ref="O6:O36" si="5">(L6+M6)/2</f>
        <v>29.087249999999997</v>
      </c>
      <c r="P6" s="27">
        <f t="shared" ref="P6:P29" si="6">K6-G6</f>
        <v>0.20309999999999917</v>
      </c>
      <c r="Q6" s="27">
        <f t="shared" ref="Q6:Q29" si="7">O6-G6</f>
        <v>0.20109999999999673</v>
      </c>
      <c r="R6" s="27">
        <f t="shared" ref="R6:R29" si="8">P6-Q6</f>
        <v>2.0000000000024443E-3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151</v>
      </c>
      <c r="B7">
        <v>850</v>
      </c>
      <c r="C7" s="19">
        <v>4</v>
      </c>
      <c r="D7" s="63">
        <v>29.3399</v>
      </c>
      <c r="E7" s="63">
        <v>29.339600000000001</v>
      </c>
      <c r="F7" s="29">
        <f t="shared" si="1"/>
        <v>2.9999999999930083E-4</v>
      </c>
      <c r="G7" s="28">
        <f t="shared" si="2"/>
        <v>29.339750000000002</v>
      </c>
      <c r="H7" s="29">
        <v>29.396899999999999</v>
      </c>
      <c r="I7" s="27">
        <v>29.3964</v>
      </c>
      <c r="J7" s="27">
        <f t="shared" si="0"/>
        <v>4.9999999999883471E-4</v>
      </c>
      <c r="K7" s="28">
        <f t="shared" si="3"/>
        <v>29.396650000000001</v>
      </c>
      <c r="L7" s="27">
        <v>29.395800000000001</v>
      </c>
      <c r="M7" s="27">
        <v>29.395499999999998</v>
      </c>
      <c r="N7" s="30">
        <f t="shared" si="4"/>
        <v>3.0000000000285354E-4</v>
      </c>
      <c r="O7" s="28">
        <f t="shared" si="5"/>
        <v>29.39565</v>
      </c>
      <c r="P7" s="27">
        <f t="shared" si="6"/>
        <v>5.689999999999884E-2</v>
      </c>
      <c r="Q7" s="27">
        <f t="shared" si="7"/>
        <v>5.5899999999997618E-2</v>
      </c>
      <c r="R7" s="27">
        <f t="shared" si="8"/>
        <v>1.0000000000012221E-3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5</v>
      </c>
      <c r="D8" s="63">
        <v>32.319699999999997</v>
      </c>
      <c r="E8" s="63">
        <v>32.319699999999997</v>
      </c>
      <c r="F8" s="29">
        <f t="shared" si="1"/>
        <v>0</v>
      </c>
      <c r="G8" s="28">
        <f t="shared" si="2"/>
        <v>32.319699999999997</v>
      </c>
      <c r="H8" s="29">
        <v>32.438499999999998</v>
      </c>
      <c r="I8" s="27">
        <v>32.438899999999997</v>
      </c>
      <c r="J8" s="60">
        <f t="shared" si="0"/>
        <v>-3.9999999999906777E-4</v>
      </c>
      <c r="K8" s="28">
        <f t="shared" si="3"/>
        <v>32.438699999999997</v>
      </c>
      <c r="L8" s="27">
        <v>32.424999999999997</v>
      </c>
      <c r="M8" s="27">
        <v>32.424900000000001</v>
      </c>
      <c r="N8" s="30">
        <f t="shared" si="4"/>
        <v>9.9999999996214228E-5</v>
      </c>
      <c r="O8" s="28">
        <f t="shared" si="5"/>
        <v>32.424949999999995</v>
      </c>
      <c r="P8" s="27">
        <f t="shared" si="6"/>
        <v>0.11899999999999977</v>
      </c>
      <c r="Q8" s="27">
        <f t="shared" si="7"/>
        <v>0.10524999999999807</v>
      </c>
      <c r="R8" s="27">
        <f t="shared" si="8"/>
        <v>1.3750000000001705E-2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6</v>
      </c>
      <c r="D9" s="63">
        <v>29.6342</v>
      </c>
      <c r="E9" s="63">
        <v>29.634</v>
      </c>
      <c r="F9" s="29">
        <f t="shared" si="1"/>
        <v>1.9999999999953388E-4</v>
      </c>
      <c r="G9" s="28">
        <f t="shared" si="2"/>
        <v>29.6341</v>
      </c>
      <c r="H9" s="29">
        <v>29.831600000000002</v>
      </c>
      <c r="I9" s="27">
        <v>29.832000000000001</v>
      </c>
      <c r="J9" s="60">
        <f t="shared" si="0"/>
        <v>-3.9999999999906777E-4</v>
      </c>
      <c r="K9" s="28">
        <f t="shared" si="3"/>
        <v>29.831800000000001</v>
      </c>
      <c r="L9" s="27">
        <v>29.830500000000001</v>
      </c>
      <c r="M9" s="27">
        <v>29.830500000000001</v>
      </c>
      <c r="N9" s="30">
        <f t="shared" si="4"/>
        <v>0</v>
      </c>
      <c r="O9" s="28">
        <f t="shared" si="5"/>
        <v>29.830500000000001</v>
      </c>
      <c r="P9" s="27">
        <f t="shared" si="6"/>
        <v>0.1977000000000011</v>
      </c>
      <c r="Q9" s="27">
        <f t="shared" si="7"/>
        <v>0.19640000000000057</v>
      </c>
      <c r="R9" s="27">
        <f t="shared" si="8"/>
        <v>1.300000000000523E-3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152</v>
      </c>
      <c r="B10">
        <v>850</v>
      </c>
      <c r="C10" s="19">
        <v>7</v>
      </c>
      <c r="D10" s="63">
        <v>29.215</v>
      </c>
      <c r="E10" s="63">
        <v>29.214600000000001</v>
      </c>
      <c r="F10" s="29">
        <f t="shared" si="1"/>
        <v>3.9999999999906777E-4</v>
      </c>
      <c r="G10" s="28">
        <f t="shared" si="2"/>
        <v>29.2148</v>
      </c>
      <c r="H10" s="29">
        <v>29.219899999999999</v>
      </c>
      <c r="I10" s="27">
        <v>29.22</v>
      </c>
      <c r="J10" s="27">
        <f t="shared" si="0"/>
        <v>-9.9999999999766942E-5</v>
      </c>
      <c r="K10" s="28">
        <f t="shared" si="3"/>
        <v>29.219949999999997</v>
      </c>
      <c r="L10" s="27">
        <v>29.219799999999999</v>
      </c>
      <c r="M10" s="27">
        <v>29.22</v>
      </c>
      <c r="N10" s="30">
        <f t="shared" si="4"/>
        <v>-1.9999999999953388E-4</v>
      </c>
      <c r="O10" s="28">
        <f t="shared" si="5"/>
        <v>29.219899999999999</v>
      </c>
      <c r="P10" s="27">
        <f t="shared" si="6"/>
        <v>5.1499999999968793E-3</v>
      </c>
      <c r="Q10" s="27">
        <f t="shared" si="7"/>
        <v>5.0999999999987722E-3</v>
      </c>
      <c r="R10" s="27">
        <f t="shared" si="8"/>
        <v>4.9999999998107114E-5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8</v>
      </c>
      <c r="D11" s="63">
        <v>31.858699999999999</v>
      </c>
      <c r="E11" s="63">
        <v>31.858699999999999</v>
      </c>
      <c r="F11" s="29">
        <f t="shared" si="1"/>
        <v>0</v>
      </c>
      <c r="G11" s="28">
        <f t="shared" si="2"/>
        <v>31.858699999999999</v>
      </c>
      <c r="H11" s="29">
        <v>31.971699999999998</v>
      </c>
      <c r="I11" s="27">
        <v>31.971499999999999</v>
      </c>
      <c r="J11" s="60">
        <f t="shared" si="0"/>
        <v>1.9999999999953388E-4</v>
      </c>
      <c r="K11" s="28">
        <f t="shared" si="3"/>
        <v>31.971599999999999</v>
      </c>
      <c r="L11" s="27">
        <v>31.968800000000002</v>
      </c>
      <c r="M11" s="27">
        <v>31.968599999999999</v>
      </c>
      <c r="N11" s="30">
        <f t="shared" si="4"/>
        <v>2.000000000030866E-4</v>
      </c>
      <c r="O11" s="28">
        <f t="shared" si="5"/>
        <v>31.968699999999998</v>
      </c>
      <c r="P11" s="27">
        <f t="shared" si="6"/>
        <v>0.11289999999999978</v>
      </c>
      <c r="Q11" s="27">
        <f t="shared" si="7"/>
        <v>0.10999999999999943</v>
      </c>
      <c r="R11" s="27">
        <f t="shared" si="8"/>
        <v>2.9000000000003467E-3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9</v>
      </c>
      <c r="D12" s="63">
        <v>29.818100000000001</v>
      </c>
      <c r="E12" s="63">
        <v>29.818200000000001</v>
      </c>
      <c r="F12" s="29">
        <f t="shared" si="1"/>
        <v>-9.9999999999766942E-5</v>
      </c>
      <c r="G12" s="28">
        <f t="shared" si="2"/>
        <v>29.818150000000003</v>
      </c>
      <c r="H12" s="29">
        <v>30.025700000000001</v>
      </c>
      <c r="I12" s="27">
        <v>30.025500000000001</v>
      </c>
      <c r="J12" s="60">
        <f t="shared" si="0"/>
        <v>1.9999999999953388E-4</v>
      </c>
      <c r="K12" s="28">
        <f t="shared" si="3"/>
        <v>30.025600000000001</v>
      </c>
      <c r="L12" s="27">
        <v>30.0243</v>
      </c>
      <c r="M12" s="27">
        <v>30.023900000000001</v>
      </c>
      <c r="N12" s="30">
        <f t="shared" si="4"/>
        <v>3.9999999999906777E-4</v>
      </c>
      <c r="O12" s="28">
        <f t="shared" si="5"/>
        <v>30.024100000000001</v>
      </c>
      <c r="P12" s="27">
        <f t="shared" si="6"/>
        <v>0.20744999999999791</v>
      </c>
      <c r="Q12" s="27">
        <f t="shared" si="7"/>
        <v>0.20594999999999786</v>
      </c>
      <c r="R12" s="27">
        <f t="shared" si="8"/>
        <v>1.5000000000000568E-3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153</v>
      </c>
      <c r="B13">
        <v>850</v>
      </c>
      <c r="C13" s="19">
        <v>10</v>
      </c>
      <c r="D13" s="63">
        <v>28.241099999999999</v>
      </c>
      <c r="E13" s="63">
        <v>28.240600000000001</v>
      </c>
      <c r="F13" s="29">
        <f t="shared" si="1"/>
        <v>4.9999999999883471E-4</v>
      </c>
      <c r="G13" s="28">
        <f t="shared" si="2"/>
        <v>28.240850000000002</v>
      </c>
      <c r="H13" s="29">
        <v>28.252500000000001</v>
      </c>
      <c r="I13" s="27">
        <v>28.252400000000002</v>
      </c>
      <c r="J13" s="60">
        <f t="shared" si="0"/>
        <v>9.9999999999766942E-5</v>
      </c>
      <c r="K13" s="28">
        <f t="shared" si="3"/>
        <v>28.252450000000003</v>
      </c>
      <c r="L13" s="27">
        <v>28.251300000000001</v>
      </c>
      <c r="M13" s="27">
        <v>28.251799999999999</v>
      </c>
      <c r="N13" s="30">
        <f t="shared" si="4"/>
        <v>-4.9999999999883471E-4</v>
      </c>
      <c r="O13" s="28">
        <f t="shared" si="5"/>
        <v>28.251550000000002</v>
      </c>
      <c r="P13" s="27">
        <f t="shared" si="6"/>
        <v>1.1600000000001387E-2</v>
      </c>
      <c r="Q13" s="27">
        <f t="shared" si="7"/>
        <v>1.0699999999999932E-2</v>
      </c>
      <c r="R13" s="27">
        <f t="shared" si="8"/>
        <v>9.0000000000145519E-4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95</v>
      </c>
      <c r="D14" s="39">
        <v>29.948399999999999</v>
      </c>
      <c r="E14" s="109">
        <v>29.948699999999999</v>
      </c>
      <c r="F14" s="29">
        <f t="shared" si="1"/>
        <v>-2.9999999999930083E-4</v>
      </c>
      <c r="G14" s="28">
        <f t="shared" si="2"/>
        <v>29.948549999999997</v>
      </c>
      <c r="H14" s="29">
        <v>30.075199999999999</v>
      </c>
      <c r="I14" s="27">
        <v>30.075399999999998</v>
      </c>
      <c r="J14" s="60">
        <f t="shared" si="0"/>
        <v>-1.9999999999953388E-4</v>
      </c>
      <c r="K14" s="28">
        <f t="shared" si="3"/>
        <v>30.075299999999999</v>
      </c>
      <c r="L14" s="27">
        <v>30.067</v>
      </c>
      <c r="M14" s="27">
        <v>30.0671</v>
      </c>
      <c r="N14" s="30">
        <f t="shared" si="4"/>
        <v>-9.9999999999766942E-5</v>
      </c>
      <c r="O14" s="28">
        <f t="shared" si="5"/>
        <v>30.067050000000002</v>
      </c>
      <c r="P14" s="27">
        <f t="shared" si="6"/>
        <v>0.12675000000000125</v>
      </c>
      <c r="Q14" s="27">
        <f t="shared" si="7"/>
        <v>0.11850000000000449</v>
      </c>
      <c r="R14" s="27">
        <f t="shared" si="8"/>
        <v>8.2499999999967599E-3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96</v>
      </c>
      <c r="D15" s="56">
        <v>31.117799999999999</v>
      </c>
      <c r="E15" s="110">
        <v>31.118300000000001</v>
      </c>
      <c r="F15" s="29">
        <f t="shared" si="1"/>
        <v>-5.0000000000238742E-4</v>
      </c>
      <c r="G15" s="28">
        <f t="shared" si="2"/>
        <v>31.11805</v>
      </c>
      <c r="H15" s="29">
        <v>31.317699999999999</v>
      </c>
      <c r="I15" s="27">
        <v>31.317699999999999</v>
      </c>
      <c r="J15" s="27">
        <f t="shared" si="0"/>
        <v>0</v>
      </c>
      <c r="K15" s="28">
        <f t="shared" si="3"/>
        <v>31.317699999999999</v>
      </c>
      <c r="L15" s="27">
        <v>31.315000000000001</v>
      </c>
      <c r="M15" s="27">
        <v>31.314699999999998</v>
      </c>
      <c r="N15" s="30">
        <f t="shared" si="4"/>
        <v>3.0000000000285354E-4</v>
      </c>
      <c r="O15" s="28">
        <f t="shared" si="5"/>
        <v>31.31485</v>
      </c>
      <c r="P15" s="27">
        <f t="shared" si="6"/>
        <v>0.19964999999999833</v>
      </c>
      <c r="Q15" s="27">
        <f t="shared" si="7"/>
        <v>0.19679999999999964</v>
      </c>
      <c r="R15" s="27">
        <f t="shared" si="8"/>
        <v>2.8499999999986869E-3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154</v>
      </c>
      <c r="B16">
        <v>850</v>
      </c>
      <c r="C16" s="19">
        <v>97</v>
      </c>
      <c r="D16" s="56">
        <v>28.8888</v>
      </c>
      <c r="E16" s="110">
        <v>28.8886</v>
      </c>
      <c r="F16" s="29">
        <f t="shared" si="1"/>
        <v>1.9999999999953388E-4</v>
      </c>
      <c r="G16" s="28">
        <f t="shared" si="2"/>
        <v>28.8887</v>
      </c>
      <c r="H16" s="29">
        <v>28.889199999999999</v>
      </c>
      <c r="I16" s="27">
        <v>28.889199999999999</v>
      </c>
      <c r="J16" s="87">
        <f t="shared" si="0"/>
        <v>0</v>
      </c>
      <c r="K16" s="28">
        <f t="shared" si="3"/>
        <v>28.889199999999999</v>
      </c>
      <c r="L16" s="27">
        <v>28.8888</v>
      </c>
      <c r="M16" s="27">
        <v>28.8887</v>
      </c>
      <c r="N16" s="30">
        <f t="shared" si="4"/>
        <v>9.9999999999766942E-5</v>
      </c>
      <c r="O16" s="28">
        <f t="shared" si="5"/>
        <v>28.888750000000002</v>
      </c>
      <c r="P16" s="27">
        <f t="shared" si="6"/>
        <v>4.9999999999883471E-4</v>
      </c>
      <c r="Q16" s="27">
        <f t="shared" si="7"/>
        <v>5.0000000001659828E-5</v>
      </c>
      <c r="R16" s="69">
        <f t="shared" si="8"/>
        <v>4.4999999999717488E-4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98</v>
      </c>
      <c r="D17" s="56">
        <v>29.519400000000001</v>
      </c>
      <c r="E17" s="110">
        <v>29.5199</v>
      </c>
      <c r="F17" s="29">
        <f t="shared" si="1"/>
        <v>-4.9999999999883471E-4</v>
      </c>
      <c r="G17" s="28">
        <f t="shared" si="2"/>
        <v>29.519649999999999</v>
      </c>
      <c r="H17" s="27">
        <v>29.605</v>
      </c>
      <c r="I17" s="27">
        <v>29.605</v>
      </c>
      <c r="J17" s="87">
        <f t="shared" si="0"/>
        <v>0</v>
      </c>
      <c r="K17" s="28">
        <f t="shared" si="3"/>
        <v>29.605</v>
      </c>
      <c r="L17" s="27">
        <v>29.602900000000002</v>
      </c>
      <c r="M17" s="27">
        <v>29.602599999999999</v>
      </c>
      <c r="N17" s="30">
        <f t="shared" si="4"/>
        <v>3.0000000000285354E-4</v>
      </c>
      <c r="O17" s="28">
        <f t="shared" si="5"/>
        <v>29.60275</v>
      </c>
      <c r="P17" s="27">
        <f t="shared" si="6"/>
        <v>8.5350000000001813E-2</v>
      </c>
      <c r="Q17" s="27">
        <f t="shared" si="7"/>
        <v>8.3100000000001728E-2</v>
      </c>
      <c r="R17" s="27">
        <f t="shared" si="8"/>
        <v>2.2500000000000853E-3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99</v>
      </c>
      <c r="D18" s="56">
        <v>28.92</v>
      </c>
      <c r="E18" s="110">
        <v>28.920500000000001</v>
      </c>
      <c r="F18" s="29">
        <f t="shared" si="1"/>
        <v>-4.9999999999883471E-4</v>
      </c>
      <c r="G18" s="28">
        <f t="shared" si="2"/>
        <v>28.920250000000003</v>
      </c>
      <c r="H18" s="29">
        <v>29.089099999999998</v>
      </c>
      <c r="I18" s="27">
        <v>29.088799999999999</v>
      </c>
      <c r="J18" s="87">
        <f t="shared" si="0"/>
        <v>2.9999999999930083E-4</v>
      </c>
      <c r="K18" s="28">
        <f t="shared" si="3"/>
        <v>29.088949999999997</v>
      </c>
      <c r="L18" s="27">
        <v>29.087399999999999</v>
      </c>
      <c r="M18" s="27">
        <v>29.087199999999999</v>
      </c>
      <c r="N18" s="30">
        <f t="shared" si="4"/>
        <v>1.9999999999953388E-4</v>
      </c>
      <c r="O18" s="28">
        <f t="shared" si="5"/>
        <v>29.087299999999999</v>
      </c>
      <c r="P18" s="27">
        <f t="shared" si="6"/>
        <v>0.16869999999999408</v>
      </c>
      <c r="Q18" s="27">
        <f t="shared" si="7"/>
        <v>0.16704999999999615</v>
      </c>
      <c r="R18" s="27">
        <f t="shared" si="8"/>
        <v>1.6499999999979309E-3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155</v>
      </c>
      <c r="B19">
        <v>850</v>
      </c>
      <c r="C19" s="19">
        <v>224</v>
      </c>
      <c r="D19" s="39">
        <v>33.371299999999998</v>
      </c>
      <c r="E19" s="39">
        <v>33.371499999999997</v>
      </c>
      <c r="F19" s="29">
        <f t="shared" si="1"/>
        <v>-1.9999999999953388E-4</v>
      </c>
      <c r="G19" s="28">
        <f t="shared" si="2"/>
        <v>33.371399999999994</v>
      </c>
      <c r="H19" s="27">
        <v>33.404000000000003</v>
      </c>
      <c r="I19" s="27">
        <v>33.403599999999997</v>
      </c>
      <c r="J19" s="87">
        <f t="shared" si="0"/>
        <v>4.000000000061732E-4</v>
      </c>
      <c r="K19" s="28">
        <f t="shared" si="3"/>
        <v>33.403800000000004</v>
      </c>
      <c r="L19" s="27">
        <v>33.402799999999999</v>
      </c>
      <c r="M19" s="27">
        <v>33.402700000000003</v>
      </c>
      <c r="N19" s="30">
        <f t="shared" si="4"/>
        <v>9.9999999996214228E-5</v>
      </c>
      <c r="O19" s="28">
        <f t="shared" si="5"/>
        <v>33.402749999999997</v>
      </c>
      <c r="P19" s="27">
        <f t="shared" si="6"/>
        <v>3.2400000000009754E-2</v>
      </c>
      <c r="Q19" s="27">
        <f t="shared" si="7"/>
        <v>3.135000000000332E-2</v>
      </c>
      <c r="R19" s="27">
        <f t="shared" si="8"/>
        <v>1.0500000000064347E-3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225</v>
      </c>
      <c r="D20" s="39">
        <v>32.5931</v>
      </c>
      <c r="E20" s="39">
        <v>32.593299999999999</v>
      </c>
      <c r="F20" s="29">
        <f t="shared" si="1"/>
        <v>-1.9999999999953388E-4</v>
      </c>
      <c r="G20" s="28">
        <f t="shared" si="2"/>
        <v>32.593199999999996</v>
      </c>
      <c r="H20" s="29">
        <v>32.684399999999997</v>
      </c>
      <c r="I20" s="27">
        <v>32.683900000000001</v>
      </c>
      <c r="J20" s="87">
        <f t="shared" si="0"/>
        <v>4.99999999995282E-4</v>
      </c>
      <c r="K20" s="28">
        <f t="shared" si="3"/>
        <v>32.684150000000002</v>
      </c>
      <c r="L20" s="27">
        <v>32.680399999999999</v>
      </c>
      <c r="M20" s="27">
        <v>32.680300000000003</v>
      </c>
      <c r="N20" s="30">
        <f t="shared" si="4"/>
        <v>9.9999999996214228E-5</v>
      </c>
      <c r="O20" s="28">
        <f t="shared" si="5"/>
        <v>32.680350000000004</v>
      </c>
      <c r="P20" s="27">
        <f t="shared" si="6"/>
        <v>9.0950000000006526E-2</v>
      </c>
      <c r="Q20" s="27">
        <f t="shared" si="7"/>
        <v>8.7150000000008276E-2</v>
      </c>
      <c r="R20" s="27">
        <f t="shared" si="8"/>
        <v>3.7999999999982492E-3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226</v>
      </c>
      <c r="D21" s="39">
        <v>32.744700000000002</v>
      </c>
      <c r="E21" s="39">
        <v>32.744500000000002</v>
      </c>
      <c r="F21" s="29">
        <f t="shared" si="1"/>
        <v>1.9999999999953388E-4</v>
      </c>
      <c r="G21" s="28">
        <f t="shared" si="2"/>
        <v>32.744600000000005</v>
      </c>
      <c r="H21" s="29">
        <v>32.9163</v>
      </c>
      <c r="I21" s="27">
        <v>32.915799999999997</v>
      </c>
      <c r="J21" s="87">
        <f t="shared" si="0"/>
        <v>5.0000000000238742E-4</v>
      </c>
      <c r="K21" s="28">
        <f t="shared" si="3"/>
        <v>32.916049999999998</v>
      </c>
      <c r="L21" s="27">
        <v>32.9148</v>
      </c>
      <c r="M21" s="27">
        <v>32.914499999999997</v>
      </c>
      <c r="N21" s="30">
        <f t="shared" si="4"/>
        <v>3.0000000000285354E-4</v>
      </c>
      <c r="O21" s="28">
        <f t="shared" si="5"/>
        <v>32.914649999999995</v>
      </c>
      <c r="P21" s="27">
        <f t="shared" si="6"/>
        <v>0.171449999999993</v>
      </c>
      <c r="Q21" s="27">
        <f t="shared" si="7"/>
        <v>0.17004999999998915</v>
      </c>
      <c r="R21" s="27">
        <f t="shared" si="8"/>
        <v>1.4000000000038426E-3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156</v>
      </c>
      <c r="B22">
        <v>850</v>
      </c>
      <c r="C22" s="19">
        <v>227</v>
      </c>
      <c r="D22" s="39">
        <v>32.7029</v>
      </c>
      <c r="E22" s="39">
        <v>32.702800000000003</v>
      </c>
      <c r="F22" s="29">
        <f t="shared" si="1"/>
        <v>9.9999999996214228E-5</v>
      </c>
      <c r="G22" s="28">
        <f t="shared" si="2"/>
        <v>32.702849999999998</v>
      </c>
      <c r="H22" s="27">
        <v>32.710700000000003</v>
      </c>
      <c r="I22" s="27">
        <v>32.710799999999999</v>
      </c>
      <c r="J22" s="87">
        <f t="shared" si="0"/>
        <v>-9.9999999996214228E-5</v>
      </c>
      <c r="K22" s="28">
        <f t="shared" si="3"/>
        <v>32.710750000000004</v>
      </c>
      <c r="L22" s="27">
        <v>32.709899999999998</v>
      </c>
      <c r="M22" s="27">
        <v>32.710099999999997</v>
      </c>
      <c r="N22" s="30">
        <f t="shared" si="4"/>
        <v>-1.9999999999953388E-4</v>
      </c>
      <c r="O22" s="28">
        <f t="shared" si="5"/>
        <v>32.709999999999994</v>
      </c>
      <c r="P22" s="27">
        <f t="shared" si="6"/>
        <v>7.9000000000064574E-3</v>
      </c>
      <c r="Q22" s="27">
        <f t="shared" si="7"/>
        <v>7.1499999999957708E-3</v>
      </c>
      <c r="R22" s="69">
        <f t="shared" si="8"/>
        <v>7.5000000001068656E-4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228</v>
      </c>
      <c r="D23" s="39">
        <v>32.483499999999999</v>
      </c>
      <c r="E23" s="39">
        <v>32.483400000000003</v>
      </c>
      <c r="F23" s="29">
        <f t="shared" si="1"/>
        <v>9.9999999996214228E-5</v>
      </c>
      <c r="G23" s="28">
        <f t="shared" si="2"/>
        <v>32.483450000000005</v>
      </c>
      <c r="H23" s="27">
        <v>32.561199999999999</v>
      </c>
      <c r="I23" s="27">
        <v>32.560899999999997</v>
      </c>
      <c r="J23" s="87">
        <f t="shared" si="0"/>
        <v>3.0000000000285354E-4</v>
      </c>
      <c r="K23" s="28">
        <f t="shared" si="3"/>
        <v>32.561049999999994</v>
      </c>
      <c r="L23" s="27">
        <v>32.559399999999997</v>
      </c>
      <c r="M23" s="27">
        <v>32.559899999999999</v>
      </c>
      <c r="N23" s="30">
        <f t="shared" si="4"/>
        <v>-5.0000000000238742E-4</v>
      </c>
      <c r="O23" s="28">
        <f t="shared" si="5"/>
        <v>32.559649999999998</v>
      </c>
      <c r="P23" s="27">
        <f t="shared" si="6"/>
        <v>7.7599999999989677E-2</v>
      </c>
      <c r="Q23" s="27">
        <f t="shared" si="7"/>
        <v>7.619999999999294E-2</v>
      </c>
      <c r="R23" s="27">
        <f t="shared" si="8"/>
        <v>1.3999999999967372E-3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229</v>
      </c>
      <c r="D24" s="39">
        <v>32.9116</v>
      </c>
      <c r="E24" s="39">
        <v>32.911499999999997</v>
      </c>
      <c r="F24" s="29">
        <f t="shared" si="1"/>
        <v>1.0000000000331966E-4</v>
      </c>
      <c r="G24" s="28">
        <f t="shared" si="2"/>
        <v>32.911549999999998</v>
      </c>
      <c r="H24" s="27">
        <v>33.111199999999997</v>
      </c>
      <c r="I24" s="27">
        <v>33.1113</v>
      </c>
      <c r="J24" s="87">
        <f t="shared" si="0"/>
        <v>-1.0000000000331966E-4</v>
      </c>
      <c r="K24" s="28">
        <f t="shared" si="3"/>
        <v>33.111249999999998</v>
      </c>
      <c r="L24" s="27">
        <v>33.109099999999998</v>
      </c>
      <c r="M24" s="27">
        <v>33.1096</v>
      </c>
      <c r="N24" s="30">
        <f t="shared" si="4"/>
        <v>-5.0000000000238742E-4</v>
      </c>
      <c r="O24" s="28">
        <f t="shared" si="5"/>
        <v>33.109349999999999</v>
      </c>
      <c r="P24" s="27">
        <f t="shared" si="6"/>
        <v>0.19969999999999999</v>
      </c>
      <c r="Q24" s="27">
        <f t="shared" si="7"/>
        <v>0.19780000000000086</v>
      </c>
      <c r="R24" s="27">
        <f t="shared" si="8"/>
        <v>1.8999999999991246E-3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157</v>
      </c>
      <c r="B25">
        <v>850</v>
      </c>
      <c r="C25" s="19">
        <v>230</v>
      </c>
      <c r="D25" s="39">
        <v>33.041400000000003</v>
      </c>
      <c r="E25" s="39">
        <v>33.040900000000001</v>
      </c>
      <c r="F25" s="29">
        <f t="shared" si="1"/>
        <v>5.0000000000238742E-4</v>
      </c>
      <c r="G25" s="28">
        <f t="shared" si="2"/>
        <v>33.041150000000002</v>
      </c>
      <c r="H25" s="27">
        <v>33.049900000000001</v>
      </c>
      <c r="I25" s="27">
        <v>33.050199999999997</v>
      </c>
      <c r="J25" s="87">
        <f t="shared" si="0"/>
        <v>-2.9999999999574811E-4</v>
      </c>
      <c r="K25" s="28">
        <f t="shared" si="3"/>
        <v>33.050049999999999</v>
      </c>
      <c r="L25" s="27">
        <v>33.0456</v>
      </c>
      <c r="M25" s="27">
        <v>33.045299999999997</v>
      </c>
      <c r="N25" s="30">
        <f t="shared" si="4"/>
        <v>3.0000000000285354E-4</v>
      </c>
      <c r="O25" s="28">
        <f t="shared" si="5"/>
        <v>33.045450000000002</v>
      </c>
      <c r="P25" s="27">
        <f t="shared" si="6"/>
        <v>8.8999999999970214E-3</v>
      </c>
      <c r="Q25" s="27">
        <f t="shared" si="7"/>
        <v>4.3000000000006366E-3</v>
      </c>
      <c r="R25" s="27">
        <f t="shared" si="8"/>
        <v>4.5999999999963848E-3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231</v>
      </c>
      <c r="D26" s="39">
        <v>32.817799999999998</v>
      </c>
      <c r="E26" s="39">
        <v>32.817700000000002</v>
      </c>
      <c r="F26" s="29">
        <f t="shared" si="1"/>
        <v>9.9999999996214228E-5</v>
      </c>
      <c r="G26" s="28">
        <f t="shared" si="2"/>
        <v>32.817750000000004</v>
      </c>
      <c r="H26" s="27">
        <v>32.919899999999998</v>
      </c>
      <c r="I26" s="27">
        <v>32.920400000000001</v>
      </c>
      <c r="J26" s="87">
        <f t="shared" si="0"/>
        <v>-5.0000000000238742E-4</v>
      </c>
      <c r="K26" s="28">
        <f t="shared" si="3"/>
        <v>32.92015</v>
      </c>
      <c r="L26" s="27">
        <v>32.912100000000002</v>
      </c>
      <c r="M26" s="27">
        <v>32.912100000000002</v>
      </c>
      <c r="N26" s="30">
        <f t="shared" si="4"/>
        <v>0</v>
      </c>
      <c r="O26" s="28">
        <f t="shared" si="5"/>
        <v>32.912100000000002</v>
      </c>
      <c r="P26" s="27">
        <f t="shared" si="6"/>
        <v>0.10239999999999583</v>
      </c>
      <c r="Q26" s="27">
        <f t="shared" si="7"/>
        <v>9.4349999999998602E-2</v>
      </c>
      <c r="R26" s="27">
        <f t="shared" si="8"/>
        <v>8.049999999997226E-3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19">
        <v>232</v>
      </c>
      <c r="D27" s="39">
        <v>32.8917</v>
      </c>
      <c r="E27" s="39">
        <v>32.892200000000003</v>
      </c>
      <c r="F27" s="29">
        <f t="shared" si="1"/>
        <v>-5.0000000000238742E-4</v>
      </c>
      <c r="G27" s="28">
        <f t="shared" si="2"/>
        <v>32.891950000000001</v>
      </c>
      <c r="H27" s="27">
        <v>33.0745</v>
      </c>
      <c r="I27" s="27">
        <v>33.074599999999997</v>
      </c>
      <c r="J27" s="87">
        <f t="shared" si="0"/>
        <v>-9.9999999996214228E-5</v>
      </c>
      <c r="K27" s="28">
        <f t="shared" si="3"/>
        <v>33.074550000000002</v>
      </c>
      <c r="L27" s="27">
        <v>33.072600000000001</v>
      </c>
      <c r="M27" s="27">
        <v>33.072699999999998</v>
      </c>
      <c r="N27" s="29">
        <f t="shared" si="4"/>
        <v>-9.9999999996214228E-5</v>
      </c>
      <c r="O27" s="28">
        <f t="shared" si="5"/>
        <v>33.072649999999996</v>
      </c>
      <c r="P27" s="27">
        <f t="shared" si="6"/>
        <v>0.18260000000000076</v>
      </c>
      <c r="Q27" s="27">
        <f t="shared" si="7"/>
        <v>0.18069999999999453</v>
      </c>
      <c r="R27" s="27">
        <f t="shared" si="8"/>
        <v>1.90000000000623E-3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158</v>
      </c>
      <c r="B28">
        <v>850</v>
      </c>
      <c r="C28" s="19">
        <v>233</v>
      </c>
      <c r="D28" s="39">
        <v>32.220500000000001</v>
      </c>
      <c r="E28" s="39">
        <v>32.220500000000001</v>
      </c>
      <c r="F28" s="27">
        <f t="shared" si="1"/>
        <v>0</v>
      </c>
      <c r="G28" s="28">
        <f t="shared" si="2"/>
        <v>32.220500000000001</v>
      </c>
      <c r="H28" s="27">
        <v>32.2226</v>
      </c>
      <c r="I28" s="27">
        <v>32.222299999999997</v>
      </c>
      <c r="J28" s="87">
        <f t="shared" ref="J28:J36" si="9">H28-I28</f>
        <v>3.0000000000285354E-4</v>
      </c>
      <c r="K28" s="28">
        <f t="shared" si="3"/>
        <v>32.222449999999995</v>
      </c>
      <c r="L28" s="27">
        <v>32.223100000000002</v>
      </c>
      <c r="M28" s="27">
        <v>32.223300000000002</v>
      </c>
      <c r="N28" s="29">
        <f t="shared" si="4"/>
        <v>-1.9999999999953388E-4</v>
      </c>
      <c r="O28" s="28">
        <f t="shared" si="5"/>
        <v>32.223200000000006</v>
      </c>
      <c r="P28" s="27">
        <f t="shared" si="6"/>
        <v>1.949999999993679E-3</v>
      </c>
      <c r="Q28" s="27">
        <f t="shared" si="7"/>
        <v>2.7000000000043656E-3</v>
      </c>
      <c r="R28" s="27">
        <f t="shared" si="8"/>
        <v>-7.5000000001068656E-4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234</v>
      </c>
      <c r="D29" s="39">
        <v>32.571899999999999</v>
      </c>
      <c r="E29" s="39">
        <v>32.571599999999997</v>
      </c>
      <c r="F29" s="27">
        <f t="shared" si="1"/>
        <v>3.0000000000285354E-4</v>
      </c>
      <c r="G29" s="28">
        <f t="shared" si="2"/>
        <v>32.571749999999994</v>
      </c>
      <c r="H29" s="27">
        <v>32.653700000000001</v>
      </c>
      <c r="I29" s="27">
        <v>32.653599999999997</v>
      </c>
      <c r="J29" s="87">
        <f t="shared" si="9"/>
        <v>1.0000000000331966E-4</v>
      </c>
      <c r="K29" s="28">
        <f t="shared" si="3"/>
        <v>32.653649999999999</v>
      </c>
      <c r="L29" s="27">
        <v>32.652299999999997</v>
      </c>
      <c r="M29" s="27">
        <v>32.652099999999997</v>
      </c>
      <c r="N29" s="29">
        <f t="shared" si="4"/>
        <v>1.9999999999953388E-4</v>
      </c>
      <c r="O29" s="28">
        <f t="shared" si="5"/>
        <v>32.652199999999993</v>
      </c>
      <c r="P29" s="27">
        <f t="shared" si="6"/>
        <v>8.1900000000004525E-2</v>
      </c>
      <c r="Q29" s="27">
        <f t="shared" si="7"/>
        <v>8.0449999999999022E-2</v>
      </c>
      <c r="R29" s="27">
        <f t="shared" si="8"/>
        <v>1.4500000000055024E-3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235</v>
      </c>
      <c r="D30" s="39">
        <v>32.667299999999997</v>
      </c>
      <c r="E30" s="39">
        <v>32.667000000000002</v>
      </c>
      <c r="F30" s="27">
        <f t="shared" si="1"/>
        <v>2.9999999999574811E-4</v>
      </c>
      <c r="G30" s="28">
        <f t="shared" si="2"/>
        <v>32.667149999999999</v>
      </c>
      <c r="H30" s="27">
        <v>32.841299999999997</v>
      </c>
      <c r="I30" s="27">
        <v>32.841099999999997</v>
      </c>
      <c r="J30" s="60">
        <f t="shared" si="9"/>
        <v>1.9999999999953388E-4</v>
      </c>
      <c r="K30" s="28">
        <f t="shared" si="3"/>
        <v>32.841200000000001</v>
      </c>
      <c r="L30" s="27">
        <v>32.840699999999998</v>
      </c>
      <c r="M30" s="27">
        <v>32.840400000000002</v>
      </c>
      <c r="N30" s="29">
        <f t="shared" si="4"/>
        <v>2.9999999999574811E-4</v>
      </c>
      <c r="O30" s="28">
        <f t="shared" si="5"/>
        <v>32.84055</v>
      </c>
      <c r="P30" s="27">
        <f>K30-G30</f>
        <v>0.17405000000000115</v>
      </c>
      <c r="Q30" s="27">
        <f>O30-G30</f>
        <v>0.17340000000000089</v>
      </c>
      <c r="R30" s="27">
        <f>P30-Q30</f>
        <v>6.5000000000026148E-4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6" t="s">
        <v>159</v>
      </c>
      <c r="B31" s="66">
        <v>850</v>
      </c>
      <c r="C31" s="19">
        <v>236</v>
      </c>
      <c r="D31" s="39">
        <v>32.317300000000003</v>
      </c>
      <c r="E31" s="39">
        <v>32.3172</v>
      </c>
      <c r="F31" s="27">
        <f t="shared" si="1"/>
        <v>1.0000000000331966E-4</v>
      </c>
      <c r="G31" s="28">
        <f t="shared" si="2"/>
        <v>32.317250000000001</v>
      </c>
      <c r="H31" s="27">
        <v>32.332700000000003</v>
      </c>
      <c r="I31" s="27">
        <v>32.333100000000002</v>
      </c>
      <c r="J31" s="60">
        <f t="shared" si="9"/>
        <v>-3.9999999999906777E-4</v>
      </c>
      <c r="K31" s="28">
        <f t="shared" si="3"/>
        <v>32.332900000000002</v>
      </c>
      <c r="L31" s="27">
        <v>32.331299999999999</v>
      </c>
      <c r="M31" s="27">
        <v>32.331499999999998</v>
      </c>
      <c r="N31" s="29">
        <f t="shared" si="4"/>
        <v>-1.9999999999953388E-4</v>
      </c>
      <c r="O31" s="28">
        <f t="shared" si="5"/>
        <v>32.331400000000002</v>
      </c>
      <c r="P31" s="27">
        <f>K31-G31</f>
        <v>1.565000000000083E-2</v>
      </c>
      <c r="Q31" s="27">
        <f>O31-G31</f>
        <v>1.4150000000000773E-2</v>
      </c>
      <c r="R31" s="27">
        <f>P31-Q31</f>
        <v>1.5000000000000568E-3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6"/>
      <c r="B32" s="66">
        <v>90</v>
      </c>
      <c r="C32" s="19">
        <v>237</v>
      </c>
      <c r="D32" s="39">
        <v>33.046700000000001</v>
      </c>
      <c r="E32" s="39">
        <v>33.046300000000002</v>
      </c>
      <c r="F32" s="27">
        <f t="shared" si="1"/>
        <v>3.9999999999906777E-4</v>
      </c>
      <c r="G32" s="28">
        <f t="shared" si="2"/>
        <v>33.046500000000002</v>
      </c>
      <c r="H32" s="27">
        <v>33.114800000000002</v>
      </c>
      <c r="I32" s="27">
        <v>33.115099999999998</v>
      </c>
      <c r="J32" s="60">
        <f t="shared" si="9"/>
        <v>-2.9999999999574811E-4</v>
      </c>
      <c r="K32" s="28">
        <f t="shared" si="3"/>
        <v>33.11495</v>
      </c>
      <c r="L32" s="27">
        <v>33.113300000000002</v>
      </c>
      <c r="M32" s="27">
        <v>33.113399999999999</v>
      </c>
      <c r="N32" s="29">
        <f t="shared" si="4"/>
        <v>-9.9999999996214228E-5</v>
      </c>
      <c r="O32" s="28">
        <f t="shared" si="5"/>
        <v>33.113349999999997</v>
      </c>
      <c r="P32" s="27">
        <f>K32-G32</f>
        <v>6.8449999999998568E-2</v>
      </c>
      <c r="Q32" s="27">
        <f>O32-G32</f>
        <v>6.6849999999995191E-2</v>
      </c>
      <c r="R32" s="27">
        <f>P32-Q32</f>
        <v>1.6000000000033765E-3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6"/>
      <c r="B33" s="66">
        <v>63</v>
      </c>
      <c r="C33" s="19">
        <v>238</v>
      </c>
      <c r="D33" s="39">
        <v>32.2971</v>
      </c>
      <c r="E33" s="39">
        <v>32.2971</v>
      </c>
      <c r="F33" s="27">
        <f t="shared" si="1"/>
        <v>0</v>
      </c>
      <c r="G33" s="28">
        <f t="shared" si="2"/>
        <v>32.2971</v>
      </c>
      <c r="H33" s="27">
        <v>32.461799999999997</v>
      </c>
      <c r="I33" s="27">
        <v>32.462299999999999</v>
      </c>
      <c r="J33" s="60">
        <f t="shared" si="9"/>
        <v>-5.0000000000238742E-4</v>
      </c>
      <c r="K33" s="28">
        <f t="shared" si="3"/>
        <v>32.462049999999998</v>
      </c>
      <c r="L33" s="27">
        <v>32.461300000000001</v>
      </c>
      <c r="M33" s="27">
        <v>32.461100000000002</v>
      </c>
      <c r="N33" s="29">
        <f t="shared" si="4"/>
        <v>1.9999999999953388E-4</v>
      </c>
      <c r="O33" s="28">
        <f t="shared" si="5"/>
        <v>32.461200000000005</v>
      </c>
      <c r="P33" s="27">
        <f>K33-G33</f>
        <v>0.16494999999999749</v>
      </c>
      <c r="Q33" s="27">
        <f>O33-G33</f>
        <v>0.1641000000000048</v>
      </c>
      <c r="R33" s="27">
        <f>P33-Q33</f>
        <v>8.4999999999268994E-4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A34" t="s">
        <v>133</v>
      </c>
      <c r="B34" s="66">
        <v>850</v>
      </c>
      <c r="D34" s="29"/>
      <c r="E34" s="29"/>
      <c r="F34" s="27">
        <f t="shared" si="1"/>
        <v>0</v>
      </c>
      <c r="G34" s="28">
        <f t="shared" si="2"/>
        <v>0</v>
      </c>
      <c r="H34" s="27"/>
      <c r="I34" s="27"/>
      <c r="J34" s="60">
        <f t="shared" si="9"/>
        <v>0</v>
      </c>
      <c r="K34" s="28">
        <f t="shared" si="3"/>
        <v>0</v>
      </c>
      <c r="L34" s="27"/>
      <c r="M34" s="27"/>
      <c r="N34" s="29">
        <f t="shared" si="4"/>
        <v>0</v>
      </c>
      <c r="O34" s="28">
        <f t="shared" si="5"/>
        <v>0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B35" s="66">
        <v>90</v>
      </c>
      <c r="C35" s="19">
        <v>239</v>
      </c>
      <c r="D35" s="39">
        <v>32.6297</v>
      </c>
      <c r="E35" s="39">
        <v>32.629199999999997</v>
      </c>
      <c r="F35" s="27">
        <f t="shared" si="1"/>
        <v>5.0000000000238742E-4</v>
      </c>
      <c r="G35" s="28">
        <f t="shared" si="2"/>
        <v>32.629449999999999</v>
      </c>
      <c r="H35" s="27">
        <v>37.373199999999997</v>
      </c>
      <c r="I35" s="27">
        <v>37.372999999999998</v>
      </c>
      <c r="J35" s="60">
        <f t="shared" si="9"/>
        <v>1.9999999999953388E-4</v>
      </c>
      <c r="K35" s="28">
        <f t="shared" si="3"/>
        <v>37.373099999999994</v>
      </c>
      <c r="L35" s="27">
        <v>37.3703</v>
      </c>
      <c r="M35" s="27">
        <v>37.370199999999997</v>
      </c>
      <c r="N35" s="29">
        <f t="shared" si="4"/>
        <v>1.0000000000331966E-4</v>
      </c>
      <c r="O35" s="28">
        <f t="shared" si="5"/>
        <v>37.370249999999999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B36" s="66">
        <v>63</v>
      </c>
      <c r="C36" s="19">
        <v>240</v>
      </c>
      <c r="D36" s="39">
        <v>32.673400000000001</v>
      </c>
      <c r="E36" s="39">
        <v>32.673099999999998</v>
      </c>
      <c r="F36" s="27">
        <f t="shared" si="1"/>
        <v>3.0000000000285354E-4</v>
      </c>
      <c r="G36" s="28">
        <f t="shared" si="2"/>
        <v>32.673249999999996</v>
      </c>
      <c r="H36" s="27">
        <v>32.915799999999997</v>
      </c>
      <c r="I36" s="27">
        <v>32.915900000000001</v>
      </c>
      <c r="J36" s="60">
        <f t="shared" si="9"/>
        <v>-1.0000000000331966E-4</v>
      </c>
      <c r="K36" s="28">
        <f t="shared" si="3"/>
        <v>32.915849999999999</v>
      </c>
      <c r="L36" s="27">
        <v>32.915599999999998</v>
      </c>
      <c r="M36" s="27">
        <v>32.915700000000001</v>
      </c>
      <c r="N36" s="29">
        <f t="shared" si="4"/>
        <v>-1.0000000000331966E-4</v>
      </c>
      <c r="O36" s="28">
        <f t="shared" si="5"/>
        <v>32.915649999999999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A38" t="s">
        <v>134</v>
      </c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  <row r="971" spans="4:41" x14ac:dyDescent="0.25">
      <c r="D971" s="29"/>
      <c r="E971" s="29"/>
      <c r="H971" s="27"/>
      <c r="I971" s="27"/>
      <c r="J971" s="27"/>
      <c r="K971" s="28"/>
      <c r="L971" s="27"/>
      <c r="M971" s="27"/>
      <c r="N971" s="29"/>
      <c r="O971" s="28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</row>
    <row r="972" spans="4:41" x14ac:dyDescent="0.25">
      <c r="D972" s="29"/>
      <c r="E972" s="29"/>
      <c r="H972" s="27"/>
      <c r="I972" s="27"/>
      <c r="J972" s="27"/>
      <c r="K972" s="28"/>
      <c r="L972" s="27"/>
      <c r="M972" s="27"/>
      <c r="N972" s="29"/>
      <c r="O972" s="28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O7" sqref="O7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customWidth="1"/>
    <col min="6" max="6" width="14" style="27" customWidth="1"/>
    <col min="7" max="7" width="14" style="28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3" t="s">
        <v>91</v>
      </c>
      <c r="C1" s="20"/>
      <c r="D1" s="99" t="s">
        <v>83</v>
      </c>
      <c r="E1" s="97"/>
      <c r="F1" s="97"/>
      <c r="G1" s="98"/>
      <c r="H1" s="99" t="s">
        <v>84</v>
      </c>
      <c r="I1" s="97"/>
      <c r="J1" s="97"/>
      <c r="K1" s="98"/>
      <c r="L1" s="96" t="s">
        <v>85</v>
      </c>
      <c r="M1" s="97"/>
      <c r="N1" s="97"/>
      <c r="O1" s="98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74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123</v>
      </c>
      <c r="B4">
        <v>850</v>
      </c>
      <c r="C4" s="19">
        <v>191</v>
      </c>
      <c r="D4" s="39">
        <v>28.191500000000001</v>
      </c>
      <c r="E4" s="86">
        <v>28.191199999999998</v>
      </c>
      <c r="F4" s="27">
        <f>D4-E4</f>
        <v>3.0000000000285354E-4</v>
      </c>
      <c r="G4" s="28">
        <f>(D4+E4)/2</f>
        <v>28.19135</v>
      </c>
      <c r="H4" s="25">
        <v>28.200399999999998</v>
      </c>
      <c r="I4" s="25">
        <v>28.200600000000001</v>
      </c>
      <c r="J4" s="87">
        <f t="shared" ref="J4:J36" si="0">H4-I4</f>
        <v>-2.000000000030866E-4</v>
      </c>
      <c r="K4" s="28">
        <f t="shared" ref="K4:K36" si="1">(H4+I4)/2</f>
        <v>28.200499999999998</v>
      </c>
      <c r="L4" s="27">
        <v>28.200500000000002</v>
      </c>
      <c r="M4" s="25">
        <v>28.200199999999999</v>
      </c>
      <c r="N4" s="60">
        <f t="shared" ref="N4:N36" si="2">L4-M4</f>
        <v>3.0000000000285354E-4</v>
      </c>
      <c r="O4" s="28">
        <f t="shared" ref="O4:O36" si="3">(L4+M4)/2</f>
        <v>28.20035</v>
      </c>
      <c r="P4" s="59">
        <f t="shared" ref="P4:P36" si="4">K4-G4</f>
        <v>9.1499999999982151E-3</v>
      </c>
      <c r="Q4" s="59">
        <f t="shared" ref="Q4:Q33" si="5">O4-G4</f>
        <v>9.0000000000003411E-3</v>
      </c>
      <c r="R4" s="59">
        <f>P4-Q4</f>
        <v>1.4999999999787406E-4</v>
      </c>
    </row>
    <row r="5" spans="1:18" x14ac:dyDescent="0.25">
      <c r="B5">
        <v>90</v>
      </c>
      <c r="C5" s="19">
        <v>192</v>
      </c>
      <c r="D5" s="39">
        <v>28.868200000000002</v>
      </c>
      <c r="E5" s="86">
        <v>28.867799999999999</v>
      </c>
      <c r="F5" s="27">
        <f t="shared" ref="F5:F33" si="6">D5-E5</f>
        <v>4.0000000000262048E-4</v>
      </c>
      <c r="G5" s="28">
        <f t="shared" ref="G5:G33" si="7">(D5+E5)/2</f>
        <v>28.868000000000002</v>
      </c>
      <c r="H5" s="25">
        <v>29.364699999999999</v>
      </c>
      <c r="I5" s="25">
        <v>29.365200000000002</v>
      </c>
      <c r="J5" s="87">
        <f t="shared" si="0"/>
        <v>-5.0000000000238742E-4</v>
      </c>
      <c r="K5" s="28">
        <f t="shared" si="1"/>
        <v>29.36495</v>
      </c>
      <c r="L5" s="27">
        <v>29.3339</v>
      </c>
      <c r="M5" s="25">
        <v>29.333400000000001</v>
      </c>
      <c r="N5" s="60">
        <f t="shared" si="2"/>
        <v>4.9999999999883471E-4</v>
      </c>
      <c r="O5" s="28">
        <f t="shared" si="3"/>
        <v>29.333649999999999</v>
      </c>
      <c r="P5" s="59">
        <f t="shared" si="4"/>
        <v>0.49694999999999823</v>
      </c>
      <c r="Q5" s="59">
        <f t="shared" si="5"/>
        <v>0.46564999999999657</v>
      </c>
      <c r="R5" s="59">
        <f t="shared" ref="R5:R33" si="8">P5-Q5</f>
        <v>3.130000000000166E-2</v>
      </c>
    </row>
    <row r="6" spans="1:18" x14ac:dyDescent="0.25">
      <c r="B6">
        <v>63</v>
      </c>
      <c r="C6" s="19">
        <v>193</v>
      </c>
      <c r="D6" s="39">
        <v>28.646100000000001</v>
      </c>
      <c r="E6" s="39">
        <v>28.645600000000002</v>
      </c>
      <c r="F6" s="27">
        <f t="shared" si="6"/>
        <v>4.9999999999883471E-4</v>
      </c>
      <c r="G6" s="28">
        <f t="shared" si="7"/>
        <v>28.645850000000003</v>
      </c>
      <c r="H6" s="25">
        <v>29.116</v>
      </c>
      <c r="I6" s="25">
        <v>29.115500000000001</v>
      </c>
      <c r="J6" s="87">
        <f t="shared" si="0"/>
        <v>4.9999999999883471E-4</v>
      </c>
      <c r="K6" s="28">
        <f t="shared" si="1"/>
        <v>29.115749999999998</v>
      </c>
      <c r="L6" s="27">
        <v>29.0962</v>
      </c>
      <c r="M6" s="25">
        <v>29.0959</v>
      </c>
      <c r="N6" s="60">
        <f t="shared" si="2"/>
        <v>2.9999999999930083E-4</v>
      </c>
      <c r="O6" s="28">
        <f t="shared" si="3"/>
        <v>29.096049999999998</v>
      </c>
      <c r="P6" s="59">
        <f t="shared" si="4"/>
        <v>0.46989999999999554</v>
      </c>
      <c r="Q6" s="59">
        <f t="shared" si="5"/>
        <v>0.45019999999999527</v>
      </c>
      <c r="R6" s="59">
        <f t="shared" si="8"/>
        <v>1.9700000000000273E-2</v>
      </c>
    </row>
    <row r="7" spans="1:18" x14ac:dyDescent="0.25">
      <c r="A7" t="s">
        <v>124</v>
      </c>
      <c r="B7">
        <v>850</v>
      </c>
      <c r="C7" s="19">
        <v>194</v>
      </c>
      <c r="D7" s="39">
        <v>28.8932</v>
      </c>
      <c r="E7" s="39">
        <v>28.892800000000001</v>
      </c>
      <c r="F7" s="27">
        <f t="shared" si="6"/>
        <v>3.9999999999906777E-4</v>
      </c>
      <c r="G7" s="28">
        <f t="shared" si="7"/>
        <v>28.893000000000001</v>
      </c>
      <c r="H7" s="25">
        <v>28.895499999999998</v>
      </c>
      <c r="I7" s="25">
        <v>28.895900000000001</v>
      </c>
      <c r="J7" s="87">
        <f t="shared" si="0"/>
        <v>-4.0000000000262048E-4</v>
      </c>
      <c r="K7" s="28">
        <f t="shared" si="1"/>
        <v>28.895699999999998</v>
      </c>
      <c r="L7" s="27">
        <v>28.896100000000001</v>
      </c>
      <c r="M7" s="25">
        <v>28.8964</v>
      </c>
      <c r="N7" s="60">
        <f t="shared" si="2"/>
        <v>-2.9999999999930083E-4</v>
      </c>
      <c r="O7" s="28">
        <f t="shared" si="3"/>
        <v>28.896250000000002</v>
      </c>
      <c r="P7" s="59">
        <f t="shared" si="4"/>
        <v>2.6999999999972601E-3</v>
      </c>
      <c r="Q7" s="59">
        <f t="shared" si="5"/>
        <v>3.2500000000013074E-3</v>
      </c>
      <c r="R7" s="59">
        <f t="shared" si="8"/>
        <v>-5.5000000000404725E-4</v>
      </c>
    </row>
    <row r="8" spans="1:18" x14ac:dyDescent="0.25">
      <c r="B8">
        <v>90</v>
      </c>
      <c r="C8" s="19">
        <v>195</v>
      </c>
      <c r="D8" s="39">
        <v>28.697500000000002</v>
      </c>
      <c r="E8" s="39">
        <v>28.697099999999999</v>
      </c>
      <c r="F8" s="27">
        <f t="shared" si="6"/>
        <v>4.0000000000262048E-4</v>
      </c>
      <c r="G8" s="28">
        <f t="shared" si="7"/>
        <v>28.697299999999998</v>
      </c>
      <c r="H8" s="25">
        <v>29.209499999999998</v>
      </c>
      <c r="I8" s="25">
        <v>29.209599999999998</v>
      </c>
      <c r="J8" s="87">
        <f t="shared" si="0"/>
        <v>-9.9999999999766942E-5</v>
      </c>
      <c r="K8" s="28">
        <f t="shared" si="1"/>
        <v>29.20955</v>
      </c>
      <c r="L8" s="27">
        <v>29.175000000000001</v>
      </c>
      <c r="M8" s="25">
        <v>29.174600000000002</v>
      </c>
      <c r="N8" s="60">
        <f t="shared" si="2"/>
        <v>3.9999999999906777E-4</v>
      </c>
      <c r="O8" s="28">
        <f t="shared" si="3"/>
        <v>29.174800000000001</v>
      </c>
      <c r="P8" s="59">
        <f t="shared" si="4"/>
        <v>0.51225000000000165</v>
      </c>
      <c r="Q8" s="59">
        <f t="shared" si="5"/>
        <v>0.4775000000000027</v>
      </c>
      <c r="R8" s="59">
        <f t="shared" si="8"/>
        <v>3.4749999999998948E-2</v>
      </c>
    </row>
    <row r="9" spans="1:18" x14ac:dyDescent="0.25">
      <c r="B9">
        <v>63</v>
      </c>
      <c r="C9" s="19">
        <v>196</v>
      </c>
      <c r="D9" s="39">
        <v>28.7029</v>
      </c>
      <c r="E9" s="39">
        <v>28.702999999999999</v>
      </c>
      <c r="F9" s="27">
        <f t="shared" si="6"/>
        <v>-9.9999999999766942E-5</v>
      </c>
      <c r="G9" s="28">
        <f t="shared" si="7"/>
        <v>28.702950000000001</v>
      </c>
      <c r="H9" s="25">
        <v>29.206</v>
      </c>
      <c r="I9" s="25">
        <v>29.2057</v>
      </c>
      <c r="J9" s="87">
        <f t="shared" si="0"/>
        <v>2.9999999999930083E-4</v>
      </c>
      <c r="K9" s="28">
        <f t="shared" si="1"/>
        <v>29.205849999999998</v>
      </c>
      <c r="L9" s="27">
        <v>29.181699999999999</v>
      </c>
      <c r="M9">
        <v>29.1815</v>
      </c>
      <c r="N9" s="60">
        <f t="shared" si="2"/>
        <v>1.9999999999953388E-4</v>
      </c>
      <c r="O9" s="28">
        <f t="shared" si="3"/>
        <v>29.1816</v>
      </c>
      <c r="P9" s="59">
        <f t="shared" si="4"/>
        <v>0.50289999999999679</v>
      </c>
      <c r="Q9" s="59">
        <f t="shared" si="5"/>
        <v>0.47864999999999824</v>
      </c>
      <c r="R9" s="59">
        <f t="shared" si="8"/>
        <v>2.424999999999855E-2</v>
      </c>
    </row>
    <row r="10" spans="1:18" x14ac:dyDescent="0.25">
      <c r="A10" t="s">
        <v>125</v>
      </c>
      <c r="B10">
        <v>850</v>
      </c>
      <c r="C10" s="19">
        <v>197</v>
      </c>
      <c r="D10" s="39">
        <v>28.8094</v>
      </c>
      <c r="E10" s="39">
        <v>28.8093</v>
      </c>
      <c r="F10" s="27">
        <f t="shared" si="6"/>
        <v>9.9999999999766942E-5</v>
      </c>
      <c r="G10" s="28">
        <f t="shared" si="7"/>
        <v>28.809350000000002</v>
      </c>
      <c r="H10" s="25">
        <v>28.863199999999999</v>
      </c>
      <c r="I10" s="25">
        <v>28.863</v>
      </c>
      <c r="J10" s="87">
        <f t="shared" si="0"/>
        <v>1.9999999999953388E-4</v>
      </c>
      <c r="K10" s="28">
        <f t="shared" si="1"/>
        <v>28.863099999999999</v>
      </c>
      <c r="L10" s="27">
        <v>28.861499999999999</v>
      </c>
      <c r="M10">
        <v>28.861699999999999</v>
      </c>
      <c r="N10" s="60">
        <f t="shared" si="2"/>
        <v>-1.9999999999953388E-4</v>
      </c>
      <c r="O10" s="28">
        <f t="shared" si="3"/>
        <v>28.861599999999999</v>
      </c>
      <c r="P10" s="59">
        <f t="shared" si="4"/>
        <v>5.37499999999973E-2</v>
      </c>
      <c r="Q10" s="59">
        <f t="shared" si="5"/>
        <v>5.2249999999997243E-2</v>
      </c>
      <c r="R10" s="59">
        <f t="shared" si="8"/>
        <v>1.5000000000000568E-3</v>
      </c>
    </row>
    <row r="11" spans="1:18" x14ac:dyDescent="0.25">
      <c r="B11">
        <v>90</v>
      </c>
      <c r="C11" s="19">
        <v>198</v>
      </c>
      <c r="D11" s="39">
        <v>29.0764</v>
      </c>
      <c r="E11" s="39">
        <v>29.076499999999999</v>
      </c>
      <c r="F11" s="27">
        <f t="shared" si="6"/>
        <v>-9.9999999999766942E-5</v>
      </c>
      <c r="G11" s="28">
        <f t="shared" si="7"/>
        <v>29.076450000000001</v>
      </c>
      <c r="H11" s="25">
        <v>29.5642</v>
      </c>
      <c r="I11" s="25">
        <v>29.5639</v>
      </c>
      <c r="J11" s="87">
        <f t="shared" si="0"/>
        <v>2.9999999999930083E-4</v>
      </c>
      <c r="K11" s="28">
        <f t="shared" si="1"/>
        <v>29.564050000000002</v>
      </c>
      <c r="L11" s="27">
        <v>29.531199999999998</v>
      </c>
      <c r="M11">
        <v>29.530799999999999</v>
      </c>
      <c r="N11" s="60">
        <f t="shared" si="2"/>
        <v>3.9999999999906777E-4</v>
      </c>
      <c r="O11" s="28">
        <f t="shared" si="3"/>
        <v>29.530999999999999</v>
      </c>
      <c r="P11" s="59">
        <f t="shared" si="4"/>
        <v>0.48760000000000048</v>
      </c>
      <c r="Q11" s="59">
        <f t="shared" si="5"/>
        <v>0.45454999999999757</v>
      </c>
      <c r="R11" s="59">
        <f t="shared" si="8"/>
        <v>3.305000000000291E-2</v>
      </c>
    </row>
    <row r="12" spans="1:18" x14ac:dyDescent="0.25">
      <c r="B12">
        <v>63</v>
      </c>
      <c r="C12" s="19">
        <v>199</v>
      </c>
      <c r="D12" s="39">
        <v>28.233899999999998</v>
      </c>
      <c r="E12" s="39">
        <v>28.233899999999998</v>
      </c>
      <c r="F12" s="27">
        <f t="shared" si="6"/>
        <v>0</v>
      </c>
      <c r="G12" s="28">
        <f t="shared" si="7"/>
        <v>28.233899999999998</v>
      </c>
      <c r="H12" s="25">
        <v>28.6129</v>
      </c>
      <c r="I12" s="25">
        <v>28.6127</v>
      </c>
      <c r="J12" s="87">
        <f t="shared" si="0"/>
        <v>1.9999999999953388E-4</v>
      </c>
      <c r="K12" s="28">
        <f t="shared" si="1"/>
        <v>28.6128</v>
      </c>
      <c r="L12" s="27">
        <v>28.599599999999999</v>
      </c>
      <c r="M12">
        <v>28.5992</v>
      </c>
      <c r="N12" s="60">
        <f t="shared" si="2"/>
        <v>3.9999999999906777E-4</v>
      </c>
      <c r="O12" s="28">
        <f t="shared" si="3"/>
        <v>28.599399999999999</v>
      </c>
      <c r="P12" s="59">
        <f t="shared" si="4"/>
        <v>0.37890000000000157</v>
      </c>
      <c r="Q12" s="59">
        <f t="shared" si="5"/>
        <v>0.36550000000000082</v>
      </c>
      <c r="R12" s="59">
        <f t="shared" si="8"/>
        <v>1.3400000000000745E-2</v>
      </c>
    </row>
    <row r="13" spans="1:18" x14ac:dyDescent="0.25">
      <c r="A13" t="s">
        <v>126</v>
      </c>
      <c r="B13">
        <v>850</v>
      </c>
      <c r="C13" s="19">
        <v>200</v>
      </c>
      <c r="D13" s="39">
        <v>28.115200000000002</v>
      </c>
      <c r="E13" s="39">
        <v>28.115600000000001</v>
      </c>
      <c r="F13" s="27">
        <f t="shared" si="6"/>
        <v>-3.9999999999906777E-4</v>
      </c>
      <c r="G13" s="28">
        <f t="shared" si="7"/>
        <v>28.115400000000001</v>
      </c>
      <c r="H13" s="25">
        <v>28.126300000000001</v>
      </c>
      <c r="I13" s="25">
        <v>28.125800000000002</v>
      </c>
      <c r="J13" s="87">
        <f t="shared" si="0"/>
        <v>4.9999999999883471E-4</v>
      </c>
      <c r="K13" s="28">
        <f t="shared" si="1"/>
        <v>28.126049999999999</v>
      </c>
      <c r="L13" s="27">
        <v>28.1252</v>
      </c>
      <c r="M13">
        <v>28.125599999999999</v>
      </c>
      <c r="N13" s="60">
        <f t="shared" si="2"/>
        <v>-3.9999999999906777E-4</v>
      </c>
      <c r="O13" s="28">
        <f t="shared" si="3"/>
        <v>28.125399999999999</v>
      </c>
      <c r="P13" s="59">
        <f t="shared" si="4"/>
        <v>1.0649999999998272E-2</v>
      </c>
      <c r="Q13" s="59">
        <f t="shared" si="5"/>
        <v>9.9999999999980105E-3</v>
      </c>
      <c r="R13" s="59">
        <f t="shared" si="8"/>
        <v>6.5000000000026148E-4</v>
      </c>
    </row>
    <row r="14" spans="1:18" x14ac:dyDescent="0.25">
      <c r="B14">
        <v>90</v>
      </c>
      <c r="C14" s="19">
        <v>201</v>
      </c>
      <c r="D14" s="39">
        <v>28.353999999999999</v>
      </c>
      <c r="E14" s="39">
        <v>28.353999999999999</v>
      </c>
      <c r="F14" s="27">
        <f t="shared" si="6"/>
        <v>0</v>
      </c>
      <c r="G14" s="28">
        <f t="shared" si="7"/>
        <v>28.353999999999999</v>
      </c>
      <c r="H14" s="25">
        <v>28.773800000000001</v>
      </c>
      <c r="I14" s="25">
        <v>28.773599999999998</v>
      </c>
      <c r="J14" s="87">
        <f t="shared" si="0"/>
        <v>2.000000000030866E-4</v>
      </c>
      <c r="K14" s="28">
        <f t="shared" si="1"/>
        <v>28.773699999999998</v>
      </c>
      <c r="L14" s="27">
        <v>28.743500000000001</v>
      </c>
      <c r="M14" s="25">
        <v>28.743400000000001</v>
      </c>
      <c r="N14" s="60">
        <f t="shared" si="2"/>
        <v>9.9999999999766942E-5</v>
      </c>
      <c r="O14" s="28">
        <f t="shared" si="3"/>
        <v>28.743450000000003</v>
      </c>
      <c r="P14" s="59">
        <f t="shared" si="4"/>
        <v>0.41969999999999885</v>
      </c>
      <c r="Q14" s="59">
        <f t="shared" si="5"/>
        <v>0.38945000000000363</v>
      </c>
      <c r="R14" s="59">
        <f t="shared" si="8"/>
        <v>3.0249999999995225E-2</v>
      </c>
    </row>
    <row r="15" spans="1:18" x14ac:dyDescent="0.25">
      <c r="B15">
        <v>63</v>
      </c>
      <c r="C15" s="19">
        <v>202</v>
      </c>
      <c r="D15" s="39">
        <v>28.766500000000001</v>
      </c>
      <c r="E15" s="39">
        <v>28.766500000000001</v>
      </c>
      <c r="F15" s="27">
        <f t="shared" si="6"/>
        <v>0</v>
      </c>
      <c r="G15" s="28">
        <f t="shared" si="7"/>
        <v>28.766500000000001</v>
      </c>
      <c r="H15" s="25">
        <v>29.099799999999998</v>
      </c>
      <c r="I15" s="25">
        <v>29.099299999999999</v>
      </c>
      <c r="J15" s="87">
        <f t="shared" si="0"/>
        <v>4.9999999999883471E-4</v>
      </c>
      <c r="K15" s="28">
        <f t="shared" si="1"/>
        <v>29.099550000000001</v>
      </c>
      <c r="L15" s="27">
        <v>29.087499999999999</v>
      </c>
      <c r="M15" s="25">
        <v>29.087199999999999</v>
      </c>
      <c r="N15" s="60">
        <f t="shared" si="2"/>
        <v>2.9999999999930083E-4</v>
      </c>
      <c r="O15" s="28">
        <f t="shared" si="3"/>
        <v>29.087350000000001</v>
      </c>
      <c r="P15" s="59">
        <f t="shared" si="4"/>
        <v>0.33305000000000007</v>
      </c>
      <c r="Q15" s="59">
        <f t="shared" si="5"/>
        <v>0.32085000000000008</v>
      </c>
      <c r="R15" s="59">
        <f t="shared" si="8"/>
        <v>1.2199999999999989E-2</v>
      </c>
    </row>
    <row r="16" spans="1:18" x14ac:dyDescent="0.25">
      <c r="A16" t="s">
        <v>127</v>
      </c>
      <c r="B16">
        <v>850</v>
      </c>
      <c r="C16" s="19">
        <v>203</v>
      </c>
      <c r="D16" s="39">
        <v>28.245000000000001</v>
      </c>
      <c r="E16" s="39">
        <v>28.245000000000001</v>
      </c>
      <c r="F16" s="27">
        <f t="shared" si="6"/>
        <v>0</v>
      </c>
      <c r="G16" s="28">
        <f t="shared" si="7"/>
        <v>28.245000000000001</v>
      </c>
      <c r="H16" s="25">
        <v>28.2819</v>
      </c>
      <c r="I16" s="25">
        <v>28.281600000000001</v>
      </c>
      <c r="J16" s="87">
        <f t="shared" si="0"/>
        <v>2.9999999999930083E-4</v>
      </c>
      <c r="K16" s="28">
        <f t="shared" si="1"/>
        <v>28.281750000000002</v>
      </c>
      <c r="L16" s="27">
        <v>28.281600000000001</v>
      </c>
      <c r="M16" s="25">
        <v>28.281400000000001</v>
      </c>
      <c r="N16" s="60">
        <f t="shared" si="2"/>
        <v>1.9999999999953388E-4</v>
      </c>
      <c r="O16" s="28">
        <f t="shared" si="3"/>
        <v>28.281500000000001</v>
      </c>
      <c r="P16" s="59">
        <f t="shared" si="4"/>
        <v>3.6750000000001393E-2</v>
      </c>
      <c r="Q16" s="59">
        <f t="shared" si="5"/>
        <v>3.6500000000000199E-2</v>
      </c>
      <c r="R16" s="59">
        <f t="shared" si="8"/>
        <v>2.5000000000119371E-4</v>
      </c>
    </row>
    <row r="17" spans="1:18" x14ac:dyDescent="0.25">
      <c r="B17">
        <v>90</v>
      </c>
      <c r="C17" s="19">
        <v>204</v>
      </c>
      <c r="D17" s="39">
        <v>28.932099999999998</v>
      </c>
      <c r="E17" s="39">
        <v>28.932300000000001</v>
      </c>
      <c r="F17" s="27">
        <f t="shared" si="6"/>
        <v>-2.000000000030866E-4</v>
      </c>
      <c r="G17" s="28">
        <f t="shared" si="7"/>
        <v>28.932200000000002</v>
      </c>
      <c r="H17" s="25">
        <v>29.325099999999999</v>
      </c>
      <c r="I17" s="25">
        <v>29.3247</v>
      </c>
      <c r="J17" s="87">
        <f t="shared" si="0"/>
        <v>3.9999999999906777E-4</v>
      </c>
      <c r="K17" s="28">
        <f t="shared" si="1"/>
        <v>29.3249</v>
      </c>
      <c r="L17" s="27">
        <v>29.293900000000001</v>
      </c>
      <c r="M17" s="25">
        <v>29.293500000000002</v>
      </c>
      <c r="N17" s="60">
        <f t="shared" si="2"/>
        <v>3.9999999999906777E-4</v>
      </c>
      <c r="O17" s="28">
        <f t="shared" si="3"/>
        <v>29.293700000000001</v>
      </c>
      <c r="P17" s="59">
        <f t="shared" si="4"/>
        <v>0.39269999999999783</v>
      </c>
      <c r="Q17" s="59">
        <f t="shared" si="5"/>
        <v>0.36149999999999949</v>
      </c>
      <c r="R17" s="59">
        <f t="shared" si="8"/>
        <v>3.119999999999834E-2</v>
      </c>
    </row>
    <row r="18" spans="1:18" x14ac:dyDescent="0.25">
      <c r="B18">
        <v>63</v>
      </c>
      <c r="C18" s="19">
        <v>205</v>
      </c>
      <c r="D18" s="39">
        <v>28.126200000000001</v>
      </c>
      <c r="E18" s="39">
        <v>28.1267</v>
      </c>
      <c r="F18" s="27">
        <f t="shared" si="6"/>
        <v>-4.9999999999883471E-4</v>
      </c>
      <c r="G18" s="28">
        <f t="shared" si="7"/>
        <v>28.126449999999998</v>
      </c>
      <c r="H18" s="25">
        <v>28.467199999999998</v>
      </c>
      <c r="I18" s="25">
        <v>28.466999999999999</v>
      </c>
      <c r="J18" s="87">
        <f t="shared" si="0"/>
        <v>1.9999999999953388E-4</v>
      </c>
      <c r="K18" s="28">
        <f t="shared" si="1"/>
        <v>28.467099999999999</v>
      </c>
      <c r="L18" s="27">
        <v>28.453099999999999</v>
      </c>
      <c r="M18" s="25">
        <v>28.4527</v>
      </c>
      <c r="N18" s="60">
        <f t="shared" si="2"/>
        <v>3.9999999999906777E-4</v>
      </c>
      <c r="O18" s="28">
        <f t="shared" si="3"/>
        <v>28.4529</v>
      </c>
      <c r="P18" s="59">
        <f t="shared" si="4"/>
        <v>0.34065000000000012</v>
      </c>
      <c r="Q18" s="59">
        <f t="shared" si="5"/>
        <v>0.32645000000000124</v>
      </c>
      <c r="R18" s="59">
        <f t="shared" si="8"/>
        <v>1.419999999999888E-2</v>
      </c>
    </row>
    <row r="19" spans="1:18" x14ac:dyDescent="0.25">
      <c r="A19" t="s">
        <v>128</v>
      </c>
      <c r="B19">
        <v>850</v>
      </c>
      <c r="C19" s="19">
        <v>206</v>
      </c>
      <c r="D19" s="39">
        <v>28.124199999999998</v>
      </c>
      <c r="E19" s="39">
        <v>28.124199999999998</v>
      </c>
      <c r="F19" s="27">
        <f t="shared" si="6"/>
        <v>0</v>
      </c>
      <c r="G19" s="28">
        <f t="shared" si="7"/>
        <v>28.124199999999998</v>
      </c>
      <c r="H19" s="25">
        <v>28.159300000000002</v>
      </c>
      <c r="I19" s="25">
        <v>28.159400000000002</v>
      </c>
      <c r="J19" s="60">
        <f t="shared" si="0"/>
        <v>-9.9999999999766942E-5</v>
      </c>
      <c r="K19" s="28">
        <f t="shared" si="1"/>
        <v>28.159350000000003</v>
      </c>
      <c r="L19" s="27">
        <v>28.1572</v>
      </c>
      <c r="M19" s="30">
        <v>28.157399999999999</v>
      </c>
      <c r="N19" s="60">
        <f t="shared" si="2"/>
        <v>-1.9999999999953388E-4</v>
      </c>
      <c r="O19" s="28">
        <f t="shared" si="3"/>
        <v>28.157299999999999</v>
      </c>
      <c r="P19" s="59">
        <f t="shared" si="4"/>
        <v>3.5150000000005122E-2</v>
      </c>
      <c r="Q19" s="59">
        <f t="shared" si="5"/>
        <v>3.3100000000001017E-2</v>
      </c>
      <c r="R19" s="59">
        <f t="shared" si="8"/>
        <v>2.0500000000041041E-3</v>
      </c>
    </row>
    <row r="20" spans="1:18" x14ac:dyDescent="0.25">
      <c r="B20">
        <v>90</v>
      </c>
      <c r="C20" s="19">
        <v>207</v>
      </c>
      <c r="D20" s="39">
        <v>27.8828</v>
      </c>
      <c r="E20" s="39">
        <v>27.8825</v>
      </c>
      <c r="F20" s="27">
        <f t="shared" si="6"/>
        <v>2.9999999999930083E-4</v>
      </c>
      <c r="G20" s="28">
        <f t="shared" si="7"/>
        <v>27.882649999999998</v>
      </c>
      <c r="H20" s="25">
        <v>28.3996</v>
      </c>
      <c r="I20" s="25">
        <v>28.3993</v>
      </c>
      <c r="J20" s="87">
        <f t="shared" si="0"/>
        <v>2.9999999999930083E-4</v>
      </c>
      <c r="K20" s="28">
        <f t="shared" si="1"/>
        <v>28.399450000000002</v>
      </c>
      <c r="L20" s="27">
        <v>28.3614</v>
      </c>
      <c r="M20" s="25">
        <v>28.3611</v>
      </c>
      <c r="N20" s="60">
        <f t="shared" si="2"/>
        <v>2.9999999999930083E-4</v>
      </c>
      <c r="O20" s="28">
        <f t="shared" si="3"/>
        <v>28.361249999999998</v>
      </c>
      <c r="P20" s="59">
        <f t="shared" si="4"/>
        <v>0.51680000000000348</v>
      </c>
      <c r="Q20" s="59">
        <f t="shared" si="5"/>
        <v>0.47860000000000014</v>
      </c>
      <c r="R20" s="59">
        <f t="shared" si="8"/>
        <v>3.8200000000003342E-2</v>
      </c>
    </row>
    <row r="21" spans="1:18" x14ac:dyDescent="0.25">
      <c r="B21">
        <v>63</v>
      </c>
      <c r="C21" s="19">
        <v>208</v>
      </c>
      <c r="D21" s="39">
        <v>28.778400000000001</v>
      </c>
      <c r="E21" s="39">
        <v>28.7788</v>
      </c>
      <c r="F21" s="27">
        <f t="shared" si="6"/>
        <v>-3.9999999999906777E-4</v>
      </c>
      <c r="G21" s="28">
        <f t="shared" si="7"/>
        <v>28.778600000000001</v>
      </c>
      <c r="H21" s="25">
        <v>29.164000000000001</v>
      </c>
      <c r="I21" s="25">
        <v>29.164100000000001</v>
      </c>
      <c r="J21" s="87">
        <f t="shared" si="0"/>
        <v>-9.9999999999766942E-5</v>
      </c>
      <c r="K21" s="28">
        <f t="shared" si="1"/>
        <v>29.164050000000003</v>
      </c>
      <c r="L21" s="27">
        <v>29.147300000000001</v>
      </c>
      <c r="M21" s="25">
        <v>29.146999999999998</v>
      </c>
      <c r="N21" s="60">
        <f t="shared" si="2"/>
        <v>3.0000000000285354E-4</v>
      </c>
      <c r="O21" s="28">
        <f t="shared" si="3"/>
        <v>29.14715</v>
      </c>
      <c r="P21" s="59">
        <f t="shared" si="4"/>
        <v>0.38545000000000229</v>
      </c>
      <c r="Q21" s="59">
        <f t="shared" si="5"/>
        <v>0.36854999999999905</v>
      </c>
      <c r="R21" s="59">
        <f t="shared" si="8"/>
        <v>1.6900000000003246E-2</v>
      </c>
    </row>
    <row r="22" spans="1:18" x14ac:dyDescent="0.25">
      <c r="A22" t="s">
        <v>129</v>
      </c>
      <c r="B22">
        <v>850</v>
      </c>
      <c r="C22" s="19">
        <v>209</v>
      </c>
      <c r="D22" s="39">
        <v>28.0228</v>
      </c>
      <c r="E22" s="39">
        <v>28.0227</v>
      </c>
      <c r="F22" s="27">
        <f t="shared" si="6"/>
        <v>9.9999999999766942E-5</v>
      </c>
      <c r="G22" s="28">
        <f t="shared" si="7"/>
        <v>28.022750000000002</v>
      </c>
      <c r="H22" s="25">
        <v>28.035699999999999</v>
      </c>
      <c r="I22" s="25">
        <v>28.035799999999998</v>
      </c>
      <c r="J22" s="87">
        <f t="shared" si="0"/>
        <v>-9.9999999999766942E-5</v>
      </c>
      <c r="K22" s="28">
        <f t="shared" si="1"/>
        <v>28.03575</v>
      </c>
      <c r="L22" s="27">
        <v>28.034800000000001</v>
      </c>
      <c r="M22" s="25">
        <v>28.034700000000001</v>
      </c>
      <c r="N22" s="60">
        <f t="shared" si="2"/>
        <v>9.9999999999766942E-5</v>
      </c>
      <c r="O22" s="28">
        <f t="shared" si="3"/>
        <v>28.034750000000003</v>
      </c>
      <c r="P22" s="59">
        <f t="shared" si="4"/>
        <v>1.2999999999998124E-2</v>
      </c>
      <c r="Q22" s="59">
        <f t="shared" si="5"/>
        <v>1.2000000000000455E-2</v>
      </c>
      <c r="R22" s="59">
        <f t="shared" si="8"/>
        <v>9.9999999999766942E-4</v>
      </c>
    </row>
    <row r="23" spans="1:18" x14ac:dyDescent="0.25">
      <c r="B23">
        <v>90</v>
      </c>
      <c r="C23" s="19">
        <v>210</v>
      </c>
      <c r="D23" s="39">
        <v>32.613399999999999</v>
      </c>
      <c r="E23" s="86">
        <v>32.613900000000001</v>
      </c>
      <c r="F23" s="27">
        <f t="shared" si="6"/>
        <v>-5.0000000000238742E-4</v>
      </c>
      <c r="G23" s="28">
        <f t="shared" si="7"/>
        <v>32.61365</v>
      </c>
      <c r="H23" s="25">
        <v>33.073900000000002</v>
      </c>
      <c r="I23" s="25">
        <v>33.073799999999999</v>
      </c>
      <c r="J23" s="87">
        <f t="shared" si="0"/>
        <v>1.0000000000331966E-4</v>
      </c>
      <c r="K23" s="28">
        <f t="shared" si="1"/>
        <v>33.07385</v>
      </c>
      <c r="L23" s="27">
        <v>33.04</v>
      </c>
      <c r="M23" s="25">
        <v>33.039900000000003</v>
      </c>
      <c r="N23" s="60">
        <f t="shared" si="2"/>
        <v>9.9999999996214228E-5</v>
      </c>
      <c r="O23" s="28">
        <f t="shared" si="3"/>
        <v>33.039950000000005</v>
      </c>
      <c r="P23" s="59">
        <f t="shared" si="4"/>
        <v>0.46020000000000039</v>
      </c>
      <c r="Q23" s="59">
        <f t="shared" si="5"/>
        <v>0.42630000000000479</v>
      </c>
      <c r="R23" s="59">
        <f t="shared" si="8"/>
        <v>3.38999999999956E-2</v>
      </c>
    </row>
    <row r="24" spans="1:18" x14ac:dyDescent="0.25">
      <c r="B24">
        <v>63</v>
      </c>
      <c r="C24" s="19">
        <v>211</v>
      </c>
      <c r="D24" s="39">
        <v>31.6889</v>
      </c>
      <c r="E24" s="39">
        <v>31.689</v>
      </c>
      <c r="F24" s="27">
        <f t="shared" si="6"/>
        <v>-9.9999999999766942E-5</v>
      </c>
      <c r="G24" s="28">
        <f t="shared" si="7"/>
        <v>31.688949999999998</v>
      </c>
      <c r="H24" s="25">
        <v>32.113599999999998</v>
      </c>
      <c r="I24" s="25">
        <v>32.113599999999998</v>
      </c>
      <c r="J24" s="87">
        <f t="shared" si="0"/>
        <v>0</v>
      </c>
      <c r="K24" s="28">
        <f t="shared" si="1"/>
        <v>32.113599999999998</v>
      </c>
      <c r="L24" s="27">
        <v>32.097000000000001</v>
      </c>
      <c r="M24" s="25">
        <v>32.096499999999999</v>
      </c>
      <c r="N24" s="60">
        <f t="shared" si="2"/>
        <v>5.0000000000238742E-4</v>
      </c>
      <c r="O24" s="28">
        <f t="shared" si="3"/>
        <v>32.09675</v>
      </c>
      <c r="P24" s="59">
        <f t="shared" si="4"/>
        <v>0.42464999999999975</v>
      </c>
      <c r="Q24" s="59">
        <f t="shared" si="5"/>
        <v>0.40780000000000172</v>
      </c>
      <c r="R24" s="59">
        <f t="shared" si="8"/>
        <v>1.6849999999998033E-2</v>
      </c>
    </row>
    <row r="25" spans="1:18" x14ac:dyDescent="0.25">
      <c r="A25" t="s">
        <v>130</v>
      </c>
      <c r="B25">
        <v>850</v>
      </c>
      <c r="C25" s="19">
        <v>212</v>
      </c>
      <c r="D25" s="39">
        <v>32.5762</v>
      </c>
      <c r="E25" s="39">
        <v>32.575899999999997</v>
      </c>
      <c r="F25" s="27">
        <f t="shared" si="6"/>
        <v>3.0000000000285354E-4</v>
      </c>
      <c r="G25" s="28">
        <f t="shared" si="7"/>
        <v>32.576049999999995</v>
      </c>
      <c r="H25" s="25">
        <v>32.581000000000003</v>
      </c>
      <c r="I25" s="25">
        <v>32.5807</v>
      </c>
      <c r="J25" s="87">
        <f t="shared" si="0"/>
        <v>3.0000000000285354E-4</v>
      </c>
      <c r="K25" s="28">
        <f t="shared" si="1"/>
        <v>32.580849999999998</v>
      </c>
      <c r="L25" s="27">
        <v>32.580800000000004</v>
      </c>
      <c r="M25" s="25">
        <v>32.580599999999997</v>
      </c>
      <c r="N25" s="60">
        <f t="shared" si="2"/>
        <v>2.0000000000663931E-4</v>
      </c>
      <c r="O25" s="28">
        <f t="shared" si="3"/>
        <v>32.5807</v>
      </c>
      <c r="P25" s="59">
        <f t="shared" si="4"/>
        <v>4.8000000000030241E-3</v>
      </c>
      <c r="Q25" s="59">
        <f t="shared" si="5"/>
        <v>4.65000000000515E-3</v>
      </c>
      <c r="R25" s="59">
        <f t="shared" si="8"/>
        <v>1.4999999999787406E-4</v>
      </c>
    </row>
    <row r="26" spans="1:18" x14ac:dyDescent="0.25">
      <c r="B26">
        <v>90</v>
      </c>
      <c r="C26" s="19">
        <v>213</v>
      </c>
      <c r="D26" s="39">
        <v>32.3277</v>
      </c>
      <c r="E26" s="39">
        <v>32.327599999999997</v>
      </c>
      <c r="F26" s="27">
        <f t="shared" si="6"/>
        <v>1.0000000000331966E-4</v>
      </c>
      <c r="G26" s="28">
        <f t="shared" si="7"/>
        <v>32.327649999999998</v>
      </c>
      <c r="H26" s="30">
        <v>32.709400000000002</v>
      </c>
      <c r="I26" s="30">
        <v>32.709800000000001</v>
      </c>
      <c r="J26" s="87">
        <f t="shared" si="0"/>
        <v>-3.9999999999906777E-4</v>
      </c>
      <c r="K26" s="28">
        <f t="shared" si="1"/>
        <v>32.709600000000002</v>
      </c>
      <c r="L26" s="27">
        <v>32.679699999999997</v>
      </c>
      <c r="M26" s="30">
        <v>32.679299999999998</v>
      </c>
      <c r="N26" s="60">
        <f t="shared" si="2"/>
        <v>3.9999999999906777E-4</v>
      </c>
      <c r="O26" s="28">
        <f t="shared" si="3"/>
        <v>32.679499999999997</v>
      </c>
      <c r="P26" s="59">
        <f t="shared" si="4"/>
        <v>0.38195000000000334</v>
      </c>
      <c r="Q26" s="59">
        <f t="shared" si="5"/>
        <v>0.35184999999999889</v>
      </c>
      <c r="R26" s="59">
        <f t="shared" si="8"/>
        <v>3.0100000000004457E-2</v>
      </c>
    </row>
    <row r="27" spans="1:18" x14ac:dyDescent="0.25">
      <c r="B27">
        <v>63</v>
      </c>
      <c r="C27" s="19">
        <v>214</v>
      </c>
      <c r="D27" s="39">
        <v>32.485199999999999</v>
      </c>
      <c r="E27" s="39">
        <v>32.485500000000002</v>
      </c>
      <c r="F27" s="27">
        <f t="shared" si="6"/>
        <v>-3.0000000000285354E-4</v>
      </c>
      <c r="G27" s="28">
        <f t="shared" si="7"/>
        <v>32.485349999999997</v>
      </c>
      <c r="H27" s="30">
        <v>32.885300000000001</v>
      </c>
      <c r="I27" s="30">
        <v>32.885300000000001</v>
      </c>
      <c r="J27" s="87">
        <f t="shared" si="0"/>
        <v>0</v>
      </c>
      <c r="K27" s="28">
        <f t="shared" si="1"/>
        <v>32.885300000000001</v>
      </c>
      <c r="L27" s="27">
        <v>32.866399999999999</v>
      </c>
      <c r="M27" s="30">
        <v>32.866</v>
      </c>
      <c r="N27" s="60">
        <f t="shared" si="2"/>
        <v>3.9999999999906777E-4</v>
      </c>
      <c r="O27" s="28">
        <f t="shared" si="3"/>
        <v>32.866199999999999</v>
      </c>
      <c r="P27" s="59">
        <f t="shared" si="4"/>
        <v>0.39995000000000402</v>
      </c>
      <c r="Q27" s="59">
        <f t="shared" si="5"/>
        <v>0.38085000000000235</v>
      </c>
      <c r="R27" s="59">
        <f t="shared" si="8"/>
        <v>1.9100000000001671E-2</v>
      </c>
    </row>
    <row r="28" spans="1:18" x14ac:dyDescent="0.25">
      <c r="A28" t="s">
        <v>131</v>
      </c>
      <c r="B28">
        <v>850</v>
      </c>
      <c r="C28" s="19">
        <v>215</v>
      </c>
      <c r="D28" s="39">
        <v>32.8123</v>
      </c>
      <c r="E28" s="39">
        <v>32.812100000000001</v>
      </c>
      <c r="F28" s="27">
        <f t="shared" si="6"/>
        <v>1.9999999999953388E-4</v>
      </c>
      <c r="G28" s="28">
        <f t="shared" si="7"/>
        <v>32.812200000000004</v>
      </c>
      <c r="H28" s="30">
        <v>32.820900000000002</v>
      </c>
      <c r="I28" s="30">
        <v>32.821399999999997</v>
      </c>
      <c r="J28" s="87">
        <f t="shared" si="0"/>
        <v>-4.99999999995282E-4</v>
      </c>
      <c r="K28" s="28">
        <f t="shared" si="1"/>
        <v>32.821150000000003</v>
      </c>
      <c r="L28" s="27">
        <v>32.819200000000002</v>
      </c>
      <c r="M28" s="30">
        <v>32.819099999999999</v>
      </c>
      <c r="N28" s="60">
        <f t="shared" si="2"/>
        <v>1.0000000000331966E-4</v>
      </c>
      <c r="O28" s="28">
        <f t="shared" si="3"/>
        <v>32.81915</v>
      </c>
      <c r="P28" s="59">
        <f t="shared" si="4"/>
        <v>8.9499999999986812E-3</v>
      </c>
      <c r="Q28" s="59">
        <f t="shared" si="5"/>
        <v>6.949999999996237E-3</v>
      </c>
      <c r="R28" s="59">
        <f t="shared" si="8"/>
        <v>2.0000000000024443E-3</v>
      </c>
    </row>
    <row r="29" spans="1:18" x14ac:dyDescent="0.25">
      <c r="B29">
        <v>90</v>
      </c>
      <c r="C29" s="19">
        <v>216</v>
      </c>
      <c r="D29" s="39">
        <v>32.955599999999997</v>
      </c>
      <c r="E29" s="39">
        <v>32.955199999999998</v>
      </c>
      <c r="F29" s="27">
        <f t="shared" si="6"/>
        <v>3.9999999999906777E-4</v>
      </c>
      <c r="G29" s="28">
        <f t="shared" si="7"/>
        <v>32.955399999999997</v>
      </c>
      <c r="H29" s="30">
        <v>33.318100000000001</v>
      </c>
      <c r="I29" s="30">
        <v>33.318600000000004</v>
      </c>
      <c r="J29" s="87">
        <f t="shared" si="0"/>
        <v>-5.0000000000238742E-4</v>
      </c>
      <c r="K29" s="28">
        <f t="shared" si="1"/>
        <v>33.318350000000002</v>
      </c>
      <c r="L29" s="27">
        <v>33.2896</v>
      </c>
      <c r="M29" s="30">
        <v>33.289299999999997</v>
      </c>
      <c r="N29" s="60">
        <f t="shared" si="2"/>
        <v>3.0000000000285354E-4</v>
      </c>
      <c r="O29" s="28">
        <f t="shared" si="3"/>
        <v>33.289450000000002</v>
      </c>
      <c r="P29" s="59">
        <f t="shared" si="4"/>
        <v>0.36295000000000499</v>
      </c>
      <c r="Q29" s="59">
        <f t="shared" si="5"/>
        <v>0.33405000000000484</v>
      </c>
      <c r="R29" s="59">
        <f t="shared" si="8"/>
        <v>2.8900000000000148E-2</v>
      </c>
    </row>
    <row r="30" spans="1:18" x14ac:dyDescent="0.25">
      <c r="B30">
        <v>63</v>
      </c>
      <c r="C30" s="19">
        <v>217</v>
      </c>
      <c r="D30" s="39">
        <v>32.026499999999999</v>
      </c>
      <c r="E30" s="39">
        <v>32.026299999999999</v>
      </c>
      <c r="F30" s="27">
        <f t="shared" si="6"/>
        <v>1.9999999999953388E-4</v>
      </c>
      <c r="G30" s="28">
        <f t="shared" si="7"/>
        <v>32.026399999999995</v>
      </c>
      <c r="H30" s="30">
        <v>32.462699999999998</v>
      </c>
      <c r="I30" s="30">
        <v>32.463000000000001</v>
      </c>
      <c r="J30" s="87">
        <f t="shared" si="0"/>
        <v>-3.0000000000285354E-4</v>
      </c>
      <c r="K30" s="28">
        <f t="shared" si="1"/>
        <v>32.462850000000003</v>
      </c>
      <c r="L30" s="27">
        <v>32.442799999999998</v>
      </c>
      <c r="M30" s="30">
        <v>32.442399999999999</v>
      </c>
      <c r="N30" s="60">
        <f t="shared" si="2"/>
        <v>3.9999999999906777E-4</v>
      </c>
      <c r="O30" s="28">
        <f t="shared" si="3"/>
        <v>32.442599999999999</v>
      </c>
      <c r="P30" s="59">
        <f t="shared" si="4"/>
        <v>0.43645000000000778</v>
      </c>
      <c r="Q30" s="59">
        <f t="shared" si="5"/>
        <v>0.41620000000000346</v>
      </c>
      <c r="R30" s="59">
        <f t="shared" si="8"/>
        <v>2.025000000000432E-2</v>
      </c>
    </row>
    <row r="31" spans="1:18" x14ac:dyDescent="0.25">
      <c r="A31" s="66" t="s">
        <v>132</v>
      </c>
      <c r="B31" s="66">
        <v>850</v>
      </c>
      <c r="C31" s="19">
        <v>218</v>
      </c>
      <c r="D31" s="39">
        <v>31.9971</v>
      </c>
      <c r="E31" s="39">
        <v>31.9969</v>
      </c>
      <c r="F31" s="27">
        <f t="shared" si="6"/>
        <v>1.9999999999953388E-4</v>
      </c>
      <c r="G31" s="28">
        <f t="shared" si="7"/>
        <v>31.997</v>
      </c>
      <c r="H31" s="30">
        <v>32.005200000000002</v>
      </c>
      <c r="I31" s="30">
        <v>32.005699999999997</v>
      </c>
      <c r="J31" s="87">
        <f t="shared" si="0"/>
        <v>-4.99999999995282E-4</v>
      </c>
      <c r="K31" s="28">
        <f t="shared" si="1"/>
        <v>32.005449999999996</v>
      </c>
      <c r="L31" s="27">
        <v>32.004600000000003</v>
      </c>
      <c r="M31" s="30">
        <v>32.0047</v>
      </c>
      <c r="N31" s="60">
        <f t="shared" si="2"/>
        <v>-9.9999999996214228E-5</v>
      </c>
      <c r="O31" s="28">
        <f t="shared" si="3"/>
        <v>32.004649999999998</v>
      </c>
      <c r="P31" s="59">
        <f t="shared" si="4"/>
        <v>8.4499999999962938E-3</v>
      </c>
      <c r="Q31" s="59">
        <f t="shared" si="5"/>
        <v>7.6499999999981583E-3</v>
      </c>
      <c r="R31" s="59">
        <f t="shared" si="8"/>
        <v>7.9999999999813554E-4</v>
      </c>
    </row>
    <row r="32" spans="1:18" x14ac:dyDescent="0.25">
      <c r="A32" s="66"/>
      <c r="B32" s="66">
        <v>90</v>
      </c>
      <c r="C32" s="19">
        <v>219</v>
      </c>
      <c r="D32" s="39">
        <v>33.042999999999999</v>
      </c>
      <c r="E32" s="39">
        <v>33.042900000000003</v>
      </c>
      <c r="F32" s="27">
        <f t="shared" si="6"/>
        <v>9.9999999996214228E-5</v>
      </c>
      <c r="G32" s="28">
        <f t="shared" si="7"/>
        <v>33.042950000000005</v>
      </c>
      <c r="H32" s="30">
        <v>33.348100000000002</v>
      </c>
      <c r="I32" s="30">
        <v>33.3476</v>
      </c>
      <c r="J32" s="87">
        <f t="shared" si="0"/>
        <v>5.0000000000238742E-4</v>
      </c>
      <c r="K32" s="28">
        <f t="shared" si="1"/>
        <v>33.347850000000001</v>
      </c>
      <c r="L32" s="27">
        <v>33.319200000000002</v>
      </c>
      <c r="M32" s="30">
        <v>33.318800000000003</v>
      </c>
      <c r="N32" s="60">
        <f t="shared" si="2"/>
        <v>3.9999999999906777E-4</v>
      </c>
      <c r="O32" s="28">
        <f t="shared" si="3"/>
        <v>33.319000000000003</v>
      </c>
      <c r="P32" s="59">
        <f t="shared" si="4"/>
        <v>0.3048999999999964</v>
      </c>
      <c r="Q32" s="59">
        <f t="shared" si="5"/>
        <v>0.27604999999999791</v>
      </c>
      <c r="R32" s="59">
        <f t="shared" si="8"/>
        <v>2.8849999999998488E-2</v>
      </c>
    </row>
    <row r="33" spans="1:18" x14ac:dyDescent="0.25">
      <c r="A33" s="66"/>
      <c r="B33" s="66">
        <v>63</v>
      </c>
      <c r="C33" s="19">
        <v>220</v>
      </c>
      <c r="D33" s="39">
        <v>32.645800000000001</v>
      </c>
      <c r="E33" s="39">
        <v>32.645600000000002</v>
      </c>
      <c r="F33" s="27">
        <f t="shared" si="6"/>
        <v>1.9999999999953388E-4</v>
      </c>
      <c r="G33" s="28">
        <f t="shared" si="7"/>
        <v>32.645700000000005</v>
      </c>
      <c r="H33" s="30">
        <v>33.112000000000002</v>
      </c>
      <c r="I33" s="30">
        <v>33.112099999999998</v>
      </c>
      <c r="J33" s="87">
        <f t="shared" si="0"/>
        <v>-9.9999999996214228E-5</v>
      </c>
      <c r="K33" s="28">
        <f t="shared" si="1"/>
        <v>33.112049999999996</v>
      </c>
      <c r="L33" s="27">
        <v>33.088999999999999</v>
      </c>
      <c r="M33" s="30">
        <v>33.088500000000003</v>
      </c>
      <c r="N33" s="60">
        <f t="shared" si="2"/>
        <v>4.99999999995282E-4</v>
      </c>
      <c r="O33" s="28">
        <f t="shared" si="3"/>
        <v>33.088750000000005</v>
      </c>
      <c r="P33" s="59">
        <f t="shared" si="4"/>
        <v>0.46634999999999138</v>
      </c>
      <c r="Q33" s="59">
        <f t="shared" si="5"/>
        <v>0.4430499999999995</v>
      </c>
      <c r="R33" s="59">
        <f t="shared" si="8"/>
        <v>2.3299999999991883E-2</v>
      </c>
    </row>
    <row r="34" spans="1:18" x14ac:dyDescent="0.25">
      <c r="A34" t="s">
        <v>133</v>
      </c>
      <c r="B34" s="66">
        <v>850</v>
      </c>
      <c r="C34" s="19">
        <v>221</v>
      </c>
      <c r="D34" s="39">
        <v>33.238199999999999</v>
      </c>
      <c r="E34" s="39">
        <v>33.237900000000003</v>
      </c>
      <c r="F34" s="27">
        <f>D34-E34</f>
        <v>2.9999999999574811E-4</v>
      </c>
      <c r="G34" s="28">
        <f>(D34+E34)/2</f>
        <v>33.238050000000001</v>
      </c>
      <c r="H34">
        <v>33.242100000000001</v>
      </c>
      <c r="I34" s="30">
        <v>33.241999999999997</v>
      </c>
      <c r="J34" s="87">
        <f t="shared" si="0"/>
        <v>1.0000000000331966E-4</v>
      </c>
      <c r="K34" s="28">
        <f t="shared" si="1"/>
        <v>33.242049999999999</v>
      </c>
      <c r="L34">
        <v>33.241399999999999</v>
      </c>
      <c r="M34">
        <v>33.241300000000003</v>
      </c>
      <c r="N34" s="60">
        <f t="shared" si="2"/>
        <v>9.9999999996214228E-5</v>
      </c>
      <c r="O34" s="28">
        <f t="shared" si="3"/>
        <v>33.241349999999997</v>
      </c>
      <c r="P34" s="59">
        <f t="shared" si="4"/>
        <v>3.9999999999977831E-3</v>
      </c>
    </row>
    <row r="35" spans="1:18" x14ac:dyDescent="0.25">
      <c r="B35" s="66">
        <v>90</v>
      </c>
      <c r="C35" s="19">
        <v>222</v>
      </c>
      <c r="D35" s="39">
        <v>32.780799999999999</v>
      </c>
      <c r="E35" s="39">
        <v>32.780500000000004</v>
      </c>
      <c r="F35" s="27">
        <f>D35-E35</f>
        <v>2.9999999999574811E-4</v>
      </c>
      <c r="G35" s="28">
        <f>(D35+E35)/2</f>
        <v>32.780650000000001</v>
      </c>
      <c r="H35">
        <v>37.897300000000001</v>
      </c>
      <c r="I35" s="30">
        <v>37.897799999999997</v>
      </c>
      <c r="J35" s="87">
        <f t="shared" si="0"/>
        <v>-4.99999999995282E-4</v>
      </c>
      <c r="K35" s="28">
        <f t="shared" si="1"/>
        <v>37.897549999999995</v>
      </c>
      <c r="L35">
        <v>37.881100000000004</v>
      </c>
      <c r="M35">
        <v>37.880800000000001</v>
      </c>
      <c r="N35" s="60">
        <f t="shared" si="2"/>
        <v>3.0000000000285354E-4</v>
      </c>
      <c r="O35" s="28">
        <f t="shared" si="3"/>
        <v>37.880949999999999</v>
      </c>
      <c r="P35" s="59">
        <f t="shared" si="4"/>
        <v>5.116899999999994</v>
      </c>
    </row>
    <row r="36" spans="1:18" x14ac:dyDescent="0.25">
      <c r="B36" s="66">
        <v>63</v>
      </c>
      <c r="C36" s="19">
        <v>223</v>
      </c>
      <c r="D36" s="39">
        <v>32.887999999999998</v>
      </c>
      <c r="E36" s="39">
        <v>32.887999999999998</v>
      </c>
      <c r="F36" s="27">
        <f>D36-E36</f>
        <v>0</v>
      </c>
      <c r="G36" s="28">
        <f>(D36+E36)/2</f>
        <v>32.887999999999998</v>
      </c>
      <c r="H36">
        <v>33.128799999999998</v>
      </c>
      <c r="I36" s="30">
        <v>33.128999999999998</v>
      </c>
      <c r="J36" s="87">
        <f t="shared" si="0"/>
        <v>-1.9999999999953388E-4</v>
      </c>
      <c r="K36" s="28">
        <f t="shared" si="1"/>
        <v>33.128900000000002</v>
      </c>
      <c r="L36" s="30">
        <v>33.124499999999998</v>
      </c>
      <c r="M36" s="30">
        <v>33.124499999999998</v>
      </c>
      <c r="N36" s="27">
        <f t="shared" si="2"/>
        <v>0</v>
      </c>
      <c r="O36" s="28">
        <f t="shared" si="3"/>
        <v>33.124499999999998</v>
      </c>
      <c r="P36" s="59">
        <f t="shared" si="4"/>
        <v>0.24090000000000344</v>
      </c>
    </row>
    <row r="37" spans="1:18" x14ac:dyDescent="0.25">
      <c r="J37" s="87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75" x14ac:dyDescent="0.3">
      <c r="A1" s="40" t="s">
        <v>97</v>
      </c>
    </row>
    <row r="2" spans="1:16" ht="14.25" customHeight="1" x14ac:dyDescent="0.25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75" x14ac:dyDescent="0.25">
      <c r="A3" s="32"/>
      <c r="B3" s="100" t="s">
        <v>105</v>
      </c>
      <c r="C3" s="101"/>
      <c r="D3" s="101"/>
      <c r="E3" s="101"/>
      <c r="F3" s="101"/>
      <c r="G3" s="101"/>
      <c r="H3" s="101"/>
      <c r="I3" s="102"/>
      <c r="J3" s="103" t="s">
        <v>53</v>
      </c>
      <c r="K3" s="103"/>
      <c r="L3" s="103"/>
      <c r="M3" s="103"/>
      <c r="N3" s="103"/>
      <c r="O3" s="103"/>
      <c r="P3" s="103"/>
    </row>
    <row r="4" spans="1:16" s="77" customFormat="1" x14ac:dyDescent="0.25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5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5">
      <c r="A6" t="s">
        <v>93</v>
      </c>
      <c r="B6" s="18">
        <f>MUD!R5-MUD!R6</f>
        <v>1.169999999999993</v>
      </c>
      <c r="C6" s="20">
        <f>MUD!R6</f>
        <v>1.5275000000000027</v>
      </c>
      <c r="D6" s="57">
        <f>SAND!P4</f>
        <v>7.550000000001944E-3</v>
      </c>
      <c r="E6" s="57">
        <f>SAND!P5</f>
        <v>8.7200000000002831E-2</v>
      </c>
      <c r="F6" s="20">
        <f>SAND!P6</f>
        <v>0.20309999999999917</v>
      </c>
      <c r="G6" s="57">
        <f>B6+C6</f>
        <v>2.6974999999999958</v>
      </c>
      <c r="H6" s="57">
        <f>E6+F6</f>
        <v>0.290300000000002</v>
      </c>
      <c r="I6" s="83">
        <f>SUM(B6:F6)</f>
        <v>2.9953499999999997</v>
      </c>
      <c r="J6" s="39">
        <f t="shared" ref="J6:J15" si="0">(C6/I6)*100</f>
        <v>50.99571001719341</v>
      </c>
      <c r="K6" s="39">
        <f t="shared" ref="K6:K15" si="1">(B6/I6)*100</f>
        <v>39.060543842956349</v>
      </c>
      <c r="L6" s="39">
        <f>(D6/I6)*100</f>
        <v>0.25205735556786169</v>
      </c>
      <c r="M6" s="39">
        <f>(E6/I6)*100</f>
        <v>2.9111789941076283</v>
      </c>
      <c r="N6" s="57">
        <f>(F6/I6)*100</f>
        <v>6.7805097901747438</v>
      </c>
      <c r="O6" s="57">
        <f>(G6/I6)*100</f>
        <v>90.056253860149766</v>
      </c>
      <c r="P6" s="58">
        <f>(H6/I6)*100</f>
        <v>9.6916887842823716</v>
      </c>
    </row>
    <row r="7" spans="1:16" s="39" customFormat="1" x14ac:dyDescent="0.25">
      <c r="A7" s="39" t="s">
        <v>92</v>
      </c>
      <c r="B7" s="56">
        <f>MUD!R7-MUD!R8</f>
        <v>1.2750000000000039</v>
      </c>
      <c r="C7" s="57">
        <f>MUD!R8</f>
        <v>1.8024999999999944</v>
      </c>
      <c r="D7" s="57">
        <f>SAND!P7</f>
        <v>5.689999999999884E-2</v>
      </c>
      <c r="E7" s="57">
        <f>SAND!P8</f>
        <v>0.11899999999999977</v>
      </c>
      <c r="F7" s="57">
        <f>SAND!P9</f>
        <v>0.1977000000000011</v>
      </c>
      <c r="G7" s="57">
        <f t="shared" ref="G7:G15" si="2">B7+C7</f>
        <v>3.0774999999999983</v>
      </c>
      <c r="H7" s="57">
        <f t="shared" ref="H7:H15" si="3">E7+F7</f>
        <v>0.31670000000000087</v>
      </c>
      <c r="I7" s="83">
        <f t="shared" ref="I7:I15" si="4">SUM(B7:F7)</f>
        <v>3.4510999999999981</v>
      </c>
      <c r="J7" s="39">
        <f t="shared" si="0"/>
        <v>52.229723856161669</v>
      </c>
      <c r="K7" s="39">
        <f t="shared" si="1"/>
        <v>36.944742256092397</v>
      </c>
      <c r="L7" s="39">
        <f t="shared" ref="L7:L15" si="5">(D7/I7)*100</f>
        <v>1.6487496740169476</v>
      </c>
      <c r="M7" s="39">
        <f t="shared" ref="M7:M15" si="6">(E7/I7)*100</f>
        <v>3.4481759439019397</v>
      </c>
      <c r="N7" s="57">
        <f t="shared" ref="N7:N15" si="7">(F7/I7)*100</f>
        <v>5.7286082698270464</v>
      </c>
      <c r="O7" s="57">
        <f t="shared" ref="O7:O15" si="8">(G7/I7)*100</f>
        <v>89.174466112254066</v>
      </c>
      <c r="P7" s="58">
        <f t="shared" ref="P7:P15" si="9">(H7/I7)*100</f>
        <v>9.1767842137289861</v>
      </c>
    </row>
    <row r="8" spans="1:16" x14ac:dyDescent="0.25">
      <c r="A8" t="s">
        <v>75</v>
      </c>
      <c r="B8" s="18">
        <f>MUD!R9-MUD!R10</f>
        <v>1.2750000000000039</v>
      </c>
      <c r="C8" s="20">
        <f>MUD!R10</f>
        <v>1.9424999999999901</v>
      </c>
      <c r="D8" s="20">
        <f>SAND!P10</f>
        <v>5.1499999999968793E-3</v>
      </c>
      <c r="E8" s="20">
        <f>SAND!P11</f>
        <v>0.11289999999999978</v>
      </c>
      <c r="F8" s="20">
        <f>SAND!P12</f>
        <v>0.20744999999999791</v>
      </c>
      <c r="G8" s="57">
        <f t="shared" si="2"/>
        <v>3.217499999999994</v>
      </c>
      <c r="H8" s="57">
        <f t="shared" si="3"/>
        <v>0.32034999999999769</v>
      </c>
      <c r="I8" s="83">
        <f t="shared" si="4"/>
        <v>3.5429999999999886</v>
      </c>
      <c r="J8" s="39">
        <f t="shared" si="0"/>
        <v>54.826418289585</v>
      </c>
      <c r="K8" s="39">
        <f t="shared" si="1"/>
        <v>35.986452159187351</v>
      </c>
      <c r="L8" s="39">
        <f t="shared" si="5"/>
        <v>0.14535704205466826</v>
      </c>
      <c r="M8" s="39">
        <f t="shared" si="6"/>
        <v>3.186565057860574</v>
      </c>
      <c r="N8" s="57">
        <f t="shared" si="7"/>
        <v>5.8552074513124071</v>
      </c>
      <c r="O8" s="57">
        <f t="shared" si="8"/>
        <v>90.812870448772358</v>
      </c>
      <c r="P8" s="58">
        <f t="shared" si="9"/>
        <v>9.041772509172981</v>
      </c>
    </row>
    <row r="9" spans="1:16" ht="15.75" customHeight="1" x14ac:dyDescent="0.25">
      <c r="A9" t="s">
        <v>76</v>
      </c>
      <c r="B9" s="18">
        <f>MUD!R11-MUD!R12</f>
        <v>1.1900000000000022</v>
      </c>
      <c r="C9" s="20">
        <f>MUD!R12</f>
        <v>1.8999999999999893</v>
      </c>
      <c r="D9" s="20">
        <f>SAND!P13</f>
        <v>1.1600000000001387E-2</v>
      </c>
      <c r="E9" s="20">
        <f>SAND!P14</f>
        <v>0.12675000000000125</v>
      </c>
      <c r="F9" s="20">
        <f>SAND!P15</f>
        <v>0.19964999999999833</v>
      </c>
      <c r="G9" s="57">
        <f t="shared" si="2"/>
        <v>3.0899999999999914</v>
      </c>
      <c r="H9" s="57">
        <f t="shared" si="3"/>
        <v>0.32639999999999958</v>
      </c>
      <c r="I9" s="83">
        <f t="shared" si="4"/>
        <v>3.4279999999999924</v>
      </c>
      <c r="J9" s="39">
        <f t="shared" si="0"/>
        <v>55.425904317386042</v>
      </c>
      <c r="K9" s="39">
        <f t="shared" si="1"/>
        <v>34.71411901983678</v>
      </c>
      <c r="L9" s="39">
        <f t="shared" si="5"/>
        <v>0.33838973162197822</v>
      </c>
      <c r="M9" s="39">
        <f t="shared" si="6"/>
        <v>3.6974912485414677</v>
      </c>
      <c r="N9" s="57">
        <f t="shared" si="7"/>
        <v>5.8240956826137324</v>
      </c>
      <c r="O9" s="57">
        <f t="shared" si="8"/>
        <v>90.140023337222814</v>
      </c>
      <c r="P9" s="58">
        <f t="shared" si="9"/>
        <v>9.5215869311552019</v>
      </c>
    </row>
    <row r="10" spans="1:16" x14ac:dyDescent="0.25">
      <c r="A10" s="39" t="s">
        <v>77</v>
      </c>
      <c r="B10" s="18">
        <f>MUD!R13-MUD!R14</f>
        <v>1.0700000000000043</v>
      </c>
      <c r="C10" s="20">
        <f>MUD!R14</f>
        <v>2.027500000000003</v>
      </c>
      <c r="D10" s="20">
        <f>SAND!P16</f>
        <v>4.9999999999883471E-4</v>
      </c>
      <c r="E10" s="20">
        <f>SAND!P17</f>
        <v>8.5350000000001813E-2</v>
      </c>
      <c r="F10" s="57">
        <f>SAND!P18</f>
        <v>0.16869999999999408</v>
      </c>
      <c r="G10" s="57">
        <f t="shared" si="2"/>
        <v>3.0975000000000072</v>
      </c>
      <c r="H10" s="57">
        <f t="shared" si="3"/>
        <v>0.25404999999999589</v>
      </c>
      <c r="I10" s="83">
        <f t="shared" si="4"/>
        <v>3.352050000000002</v>
      </c>
      <c r="J10" s="39">
        <f t="shared" si="0"/>
        <v>60.485374621500334</v>
      </c>
      <c r="K10" s="39">
        <f t="shared" si="1"/>
        <v>31.920764905058206</v>
      </c>
      <c r="L10" s="39">
        <f t="shared" si="5"/>
        <v>1.4916245282702658E-2</v>
      </c>
      <c r="M10" s="39">
        <f t="shared" si="6"/>
        <v>2.5462030697633318</v>
      </c>
      <c r="N10" s="57">
        <f t="shared" si="7"/>
        <v>5.0327411583954289</v>
      </c>
      <c r="O10" s="57">
        <f t="shared" si="8"/>
        <v>92.406139526558533</v>
      </c>
      <c r="P10" s="58">
        <f t="shared" si="9"/>
        <v>7.5789442281587611</v>
      </c>
    </row>
    <row r="11" spans="1:16" s="39" customFormat="1" x14ac:dyDescent="0.25">
      <c r="A11" t="s">
        <v>78</v>
      </c>
      <c r="B11" s="56">
        <f>MUD!R15-MUD!R16</f>
        <v>3.9999999999995595E-2</v>
      </c>
      <c r="C11" s="57">
        <f>MUD!R16</f>
        <v>3.1725000000000101</v>
      </c>
      <c r="D11" s="57">
        <f>SAND!P19</f>
        <v>3.2400000000009754E-2</v>
      </c>
      <c r="E11" s="20">
        <f>SAND!P20</f>
        <v>9.0950000000006526E-2</v>
      </c>
      <c r="F11" s="20">
        <f>SAND!P21</f>
        <v>0.171449999999993</v>
      </c>
      <c r="G11" s="57">
        <f t="shared" si="2"/>
        <v>3.2125000000000057</v>
      </c>
      <c r="H11" s="57">
        <f t="shared" si="3"/>
        <v>0.26239999999999952</v>
      </c>
      <c r="I11" s="83">
        <f t="shared" si="4"/>
        <v>3.507300000000015</v>
      </c>
      <c r="J11" s="39">
        <f t="shared" si="0"/>
        <v>90.454195535026855</v>
      </c>
      <c r="K11" s="39">
        <f t="shared" si="1"/>
        <v>1.140478430701549</v>
      </c>
      <c r="L11" s="39">
        <f t="shared" si="5"/>
        <v>0.92378752886863458</v>
      </c>
      <c r="M11" s="39">
        <f t="shared" si="6"/>
        <v>2.5931628318081184</v>
      </c>
      <c r="N11" s="57">
        <f t="shared" si="7"/>
        <v>4.8883756735948527</v>
      </c>
      <c r="O11" s="57">
        <f t="shared" si="8"/>
        <v>91.59467396572839</v>
      </c>
      <c r="P11" s="58">
        <f t="shared" si="9"/>
        <v>7.4815385054029706</v>
      </c>
    </row>
    <row r="12" spans="1:16" ht="15.75" customHeight="1" x14ac:dyDescent="0.25">
      <c r="A12" s="59" t="s">
        <v>79</v>
      </c>
      <c r="B12" s="18">
        <f>MUD!R17-MUD!R18</f>
        <v>-3.5000000000007248E-2</v>
      </c>
      <c r="C12" s="20">
        <f>MUD!R18</f>
        <v>2.0774999999999975</v>
      </c>
      <c r="D12" s="20">
        <f>SAND!P22</f>
        <v>7.9000000000064574E-3</v>
      </c>
      <c r="E12" s="20">
        <f>SAND!P23</f>
        <v>7.7599999999989677E-2</v>
      </c>
      <c r="F12" s="78">
        <f>SAND!P24</f>
        <v>0.19969999999999999</v>
      </c>
      <c r="G12" s="57">
        <f t="shared" si="2"/>
        <v>2.0424999999999902</v>
      </c>
      <c r="H12" s="57">
        <f t="shared" si="3"/>
        <v>0.27729999999998967</v>
      </c>
      <c r="I12" s="83">
        <f t="shared" si="4"/>
        <v>2.3276999999999863</v>
      </c>
      <c r="J12" s="39">
        <f t="shared" si="0"/>
        <v>89.251192163939066</v>
      </c>
      <c r="K12" s="39">
        <f t="shared" si="1"/>
        <v>-1.5036301928945934</v>
      </c>
      <c r="L12" s="39">
        <f t="shared" si="5"/>
        <v>0.33939081496784396</v>
      </c>
      <c r="M12" s="39">
        <f t="shared" si="6"/>
        <v>3.3337629419594506</v>
      </c>
      <c r="N12" s="57">
        <f t="shared" si="7"/>
        <v>8.5792842720282323</v>
      </c>
      <c r="O12" s="57">
        <f t="shared" si="8"/>
        <v>87.747561971044476</v>
      </c>
      <c r="P12" s="58">
        <f t="shared" si="9"/>
        <v>11.913047213987683</v>
      </c>
    </row>
    <row r="13" spans="1:16" s="59" customFormat="1" x14ac:dyDescent="0.25">
      <c r="A13" s="59" t="s">
        <v>80</v>
      </c>
      <c r="B13" s="61">
        <f>MUD!R19-MUD!R20</f>
        <v>1.21</v>
      </c>
      <c r="C13" s="78">
        <f>MUD!R20</f>
        <v>1.9674999999999985</v>
      </c>
      <c r="D13" s="20">
        <f>SAND!P25</f>
        <v>8.8999999999970214E-3</v>
      </c>
      <c r="E13" s="78">
        <f>SAND!P26</f>
        <v>0.10239999999999583</v>
      </c>
      <c r="F13" s="78">
        <f>SAND!P27</f>
        <v>0.18260000000000076</v>
      </c>
      <c r="G13" s="57">
        <f t="shared" si="2"/>
        <v>3.1774999999999984</v>
      </c>
      <c r="H13" s="57">
        <f t="shared" si="3"/>
        <v>0.28499999999999659</v>
      </c>
      <c r="I13" s="83">
        <f t="shared" si="4"/>
        <v>3.471399999999992</v>
      </c>
      <c r="J13" s="39">
        <f t="shared" si="0"/>
        <v>56.677421213343408</v>
      </c>
      <c r="K13" s="39">
        <f t="shared" si="1"/>
        <v>34.856253960938027</v>
      </c>
      <c r="L13" s="39">
        <f t="shared" si="5"/>
        <v>0.25638071095226828</v>
      </c>
      <c r="M13" s="39">
        <f t="shared" si="6"/>
        <v>2.9498185170247182</v>
      </c>
      <c r="N13" s="57">
        <f t="shared" si="7"/>
        <v>5.2601255977415793</v>
      </c>
      <c r="O13" s="57">
        <f t="shared" si="8"/>
        <v>91.533675174281441</v>
      </c>
      <c r="P13" s="58">
        <f t="shared" si="9"/>
        <v>8.2099441147662979</v>
      </c>
    </row>
    <row r="14" spans="1:16" s="59" customFormat="1" x14ac:dyDescent="0.25">
      <c r="A14" s="59" t="s">
        <v>81</v>
      </c>
      <c r="B14" s="61">
        <f>MUD!R21-MUD!R22</f>
        <v>1.2950000000000017</v>
      </c>
      <c r="C14" s="78">
        <f>MUD!R22</f>
        <v>2.0774999999999975</v>
      </c>
      <c r="D14" s="57">
        <f>SAND!P28</f>
        <v>1.949999999993679E-3</v>
      </c>
      <c r="E14" s="78">
        <f>SAND!P29</f>
        <v>8.1900000000004525E-2</v>
      </c>
      <c r="F14" s="57">
        <f>SAND!P30</f>
        <v>0.17405000000000115</v>
      </c>
      <c r="G14" s="57">
        <f t="shared" si="2"/>
        <v>3.3724999999999992</v>
      </c>
      <c r="H14" s="57">
        <f t="shared" si="3"/>
        <v>0.25595000000000567</v>
      </c>
      <c r="I14" s="83">
        <f t="shared" si="4"/>
        <v>3.6303999999999985</v>
      </c>
      <c r="J14" s="39">
        <f t="shared" si="0"/>
        <v>57.225099162626655</v>
      </c>
      <c r="K14" s="39">
        <f t="shared" si="1"/>
        <v>35.671000440722842</v>
      </c>
      <c r="L14" s="39">
        <f t="shared" si="5"/>
        <v>5.3713089466551338E-2</v>
      </c>
      <c r="M14" s="39">
        <f t="shared" si="6"/>
        <v>2.2559497576025938</v>
      </c>
      <c r="N14" s="57">
        <f t="shared" si="7"/>
        <v>4.7942375495813465</v>
      </c>
      <c r="O14" s="57">
        <f t="shared" si="8"/>
        <v>92.896099603349512</v>
      </c>
      <c r="P14" s="58">
        <f t="shared" si="9"/>
        <v>7.0501873071839398</v>
      </c>
    </row>
    <row r="15" spans="1:16" s="39" customFormat="1" x14ac:dyDescent="0.25">
      <c r="A15" s="39" t="s">
        <v>82</v>
      </c>
      <c r="B15" s="56">
        <f>MUD!R23-MUD!R24</f>
        <v>1.3899999999999912</v>
      </c>
      <c r="C15" s="57">
        <f>MUD!R24</f>
        <v>2.082500000000008</v>
      </c>
      <c r="D15" s="20">
        <f>SAND!P31</f>
        <v>1.565000000000083E-2</v>
      </c>
      <c r="E15" s="57">
        <f>SAND!P32</f>
        <v>6.8449999999998568E-2</v>
      </c>
      <c r="F15" s="57">
        <f>SAND!P33</f>
        <v>0.16494999999999749</v>
      </c>
      <c r="G15" s="57">
        <f t="shared" si="2"/>
        <v>3.4724999999999993</v>
      </c>
      <c r="H15" s="57">
        <f t="shared" si="3"/>
        <v>0.23339999999999606</v>
      </c>
      <c r="I15" s="83">
        <f t="shared" si="4"/>
        <v>3.7215499999999961</v>
      </c>
      <c r="J15" s="39">
        <f t="shared" si="0"/>
        <v>55.957867017775122</v>
      </c>
      <c r="K15" s="39">
        <f t="shared" si="1"/>
        <v>37.350028885813508</v>
      </c>
      <c r="L15" s="39">
        <f t="shared" si="5"/>
        <v>0.42052370652015547</v>
      </c>
      <c r="M15" s="39">
        <f t="shared" si="6"/>
        <v>1.8392873936934513</v>
      </c>
      <c r="N15" s="57">
        <f t="shared" si="7"/>
        <v>4.4322929961977575</v>
      </c>
      <c r="O15" s="57">
        <f t="shared" si="8"/>
        <v>93.30789590358863</v>
      </c>
      <c r="P15" s="58">
        <f t="shared" si="9"/>
        <v>6.2715803898912101</v>
      </c>
    </row>
    <row r="17" spans="1:16" s="48" customFormat="1" ht="18.75" x14ac:dyDescent="0.3">
      <c r="A17" s="46" t="s">
        <v>98</v>
      </c>
      <c r="B17" s="47"/>
      <c r="P17" s="49"/>
    </row>
    <row r="18" spans="1:16" s="20" customFormat="1" ht="18.75" x14ac:dyDescent="0.3">
      <c r="A18" s="53"/>
      <c r="B18" s="100" t="s">
        <v>106</v>
      </c>
      <c r="C18" s="101"/>
      <c r="D18" s="101"/>
      <c r="E18" s="101"/>
      <c r="F18" s="101"/>
      <c r="G18" s="101"/>
      <c r="H18" s="102"/>
      <c r="I18" s="101" t="s">
        <v>115</v>
      </c>
      <c r="J18" s="101"/>
      <c r="K18" s="101"/>
      <c r="L18" s="101"/>
      <c r="M18" s="101"/>
      <c r="N18" s="101"/>
      <c r="O18" s="54"/>
      <c r="P18" s="19"/>
    </row>
    <row r="19" spans="1:16" x14ac:dyDescent="0.25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5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5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5">
      <c r="A22" t="s">
        <v>93</v>
      </c>
      <c r="B22" s="56">
        <f>'for PELLETS'!P4</f>
        <v>9.1499999999982151E-3</v>
      </c>
      <c r="C22" s="57">
        <f>'for PELLETS'!P5</f>
        <v>0.49694999999999823</v>
      </c>
      <c r="D22" s="57">
        <f>'for PELLETS'!P6</f>
        <v>0.46989999999999554</v>
      </c>
      <c r="E22" s="57">
        <f t="shared" ref="E22:E31" si="10">C22+D22</f>
        <v>0.96684999999999377</v>
      </c>
      <c r="F22" s="57">
        <f t="shared" ref="F22:F31" si="11">E22-H6</f>
        <v>0.67654999999999177</v>
      </c>
      <c r="G22" s="57">
        <f t="shared" ref="G22:G31" si="12">C22-E6</f>
        <v>0.4097499999999954</v>
      </c>
      <c r="H22" s="83">
        <f>D22-F6</f>
        <v>0.26679999999999637</v>
      </c>
      <c r="I22" s="39">
        <f>(F22/G6)*100</f>
        <v>25.080630213160067</v>
      </c>
      <c r="J22" s="39">
        <f t="shared" ref="J22:J31" si="13">(F22/I6)*100</f>
        <v>22.586676014488852</v>
      </c>
      <c r="K22" s="39">
        <f>(G22/G6)*100</f>
        <v>15.189990732159259</v>
      </c>
      <c r="L22" s="39">
        <f t="shared" ref="L22:L31" si="14">(G22/I6)*100</f>
        <v>13.679536615086565</v>
      </c>
      <c r="M22" s="39">
        <f>(H22/G6)*100</f>
        <v>9.8906394810008091</v>
      </c>
      <c r="N22" s="57">
        <f t="shared" ref="N22:N31" si="15">(H22/I6)*100</f>
        <v>8.9071393994022863</v>
      </c>
    </row>
    <row r="23" spans="1:16" s="59" customFormat="1" x14ac:dyDescent="0.25">
      <c r="A23" s="59" t="s">
        <v>92</v>
      </c>
      <c r="B23" s="61">
        <f>'for PELLETS'!P7</f>
        <v>2.6999999999972601E-3</v>
      </c>
      <c r="C23" s="78">
        <f>'for PELLETS'!P8</f>
        <v>0.51225000000000165</v>
      </c>
      <c r="D23" s="78">
        <f>'for PELLETS'!P9</f>
        <v>0.50289999999999679</v>
      </c>
      <c r="E23" s="78">
        <f t="shared" si="10"/>
        <v>1.0151499999999984</v>
      </c>
      <c r="F23" s="78">
        <f t="shared" si="11"/>
        <v>0.69844999999999757</v>
      </c>
      <c r="G23" s="78">
        <f t="shared" si="12"/>
        <v>0.39325000000000188</v>
      </c>
      <c r="H23" s="84">
        <f>D23-F7</f>
        <v>0.3051999999999957</v>
      </c>
      <c r="I23" s="59">
        <f t="shared" ref="I23:I31" si="16">(F23/G7)*100</f>
        <v>22.695369618196519</v>
      </c>
      <c r="J23" s="59">
        <f t="shared" si="13"/>
        <v>20.238474689229463</v>
      </c>
      <c r="K23" s="59">
        <f t="shared" ref="K23:K31" si="17">(G23/G7)*100</f>
        <v>12.778229082047185</v>
      </c>
      <c r="L23" s="59">
        <f t="shared" si="14"/>
        <v>11.39491756251636</v>
      </c>
      <c r="M23" s="59">
        <f t="shared" ref="M23:M31" si="18">(H23/G7)*100</f>
        <v>9.9171405361493381</v>
      </c>
      <c r="N23" s="78">
        <f t="shared" si="15"/>
        <v>8.843557126713101</v>
      </c>
      <c r="O23" s="78"/>
      <c r="P23" s="79"/>
    </row>
    <row r="24" spans="1:16" x14ac:dyDescent="0.25">
      <c r="A24" t="s">
        <v>75</v>
      </c>
      <c r="B24" s="56">
        <f>'for PELLETS'!P10</f>
        <v>5.37499999999973E-2</v>
      </c>
      <c r="C24" s="57">
        <f>'for PELLETS'!P11</f>
        <v>0.48760000000000048</v>
      </c>
      <c r="D24" s="57">
        <f>'for PELLETS'!P12</f>
        <v>0.37890000000000157</v>
      </c>
      <c r="E24" s="57">
        <f t="shared" si="10"/>
        <v>0.86650000000000205</v>
      </c>
      <c r="F24" s="57">
        <f t="shared" si="11"/>
        <v>0.54615000000000435</v>
      </c>
      <c r="G24" s="57">
        <f t="shared" si="12"/>
        <v>0.3747000000000007</v>
      </c>
      <c r="H24" s="83">
        <f>D24-F8</f>
        <v>0.17145000000000366</v>
      </c>
      <c r="I24" s="39">
        <f t="shared" si="16"/>
        <v>16.974358974359141</v>
      </c>
      <c r="J24" s="39">
        <f t="shared" si="13"/>
        <v>15.41490262489433</v>
      </c>
      <c r="K24" s="39">
        <f t="shared" si="17"/>
        <v>11.645687645687689</v>
      </c>
      <c r="L24" s="39">
        <f t="shared" si="14"/>
        <v>10.575783234547048</v>
      </c>
      <c r="M24" s="39">
        <f t="shared" si="18"/>
        <v>5.3286713286714518</v>
      </c>
      <c r="N24" s="57">
        <f t="shared" si="15"/>
        <v>4.8391193903472827</v>
      </c>
    </row>
    <row r="25" spans="1:16" x14ac:dyDescent="0.25">
      <c r="A25" t="s">
        <v>76</v>
      </c>
      <c r="B25" s="56">
        <f>'for PELLETS'!P13</f>
        <v>1.0649999999998272E-2</v>
      </c>
      <c r="C25" s="57">
        <f>'for PELLETS'!P14</f>
        <v>0.41969999999999885</v>
      </c>
      <c r="D25" s="57">
        <f>'for PELLETS'!P15</f>
        <v>0.33305000000000007</v>
      </c>
      <c r="E25" s="57">
        <f t="shared" si="10"/>
        <v>0.75274999999999892</v>
      </c>
      <c r="F25" s="57">
        <f t="shared" si="11"/>
        <v>0.42634999999999934</v>
      </c>
      <c r="G25" s="57">
        <f t="shared" si="12"/>
        <v>0.2929499999999976</v>
      </c>
      <c r="H25" s="83">
        <f>D25-F9</f>
        <v>0.13340000000000174</v>
      </c>
      <c r="I25" s="39">
        <f t="shared" si="16"/>
        <v>13.797734627831732</v>
      </c>
      <c r="J25" s="39">
        <f t="shared" si="13"/>
        <v>12.437281213535597</v>
      </c>
      <c r="K25" s="39">
        <f t="shared" si="17"/>
        <v>9.480582524271794</v>
      </c>
      <c r="L25" s="39">
        <f t="shared" si="14"/>
        <v>8.5457992998832619</v>
      </c>
      <c r="M25" s="39">
        <f t="shared" si="18"/>
        <v>4.3171521035599385</v>
      </c>
      <c r="N25" s="57">
        <f t="shared" si="15"/>
        <v>3.8914819136523344</v>
      </c>
    </row>
    <row r="26" spans="1:16" x14ac:dyDescent="0.25">
      <c r="A26" s="39" t="s">
        <v>77</v>
      </c>
      <c r="B26" s="56">
        <f>'for PELLETS'!P16</f>
        <v>3.6750000000001393E-2</v>
      </c>
      <c r="C26" s="57">
        <f>'for PELLETS'!P17</f>
        <v>0.39269999999999783</v>
      </c>
      <c r="D26" s="57">
        <f>'for PELLETS'!P18</f>
        <v>0.34065000000000012</v>
      </c>
      <c r="E26" s="57">
        <f t="shared" si="10"/>
        <v>0.73334999999999795</v>
      </c>
      <c r="F26" s="57">
        <f t="shared" si="11"/>
        <v>0.47930000000000206</v>
      </c>
      <c r="G26" s="57">
        <f t="shared" si="12"/>
        <v>0.30734999999999602</v>
      </c>
      <c r="H26" s="83">
        <f t="shared" ref="H26:H31" si="19">D26-F10</f>
        <v>0.17195000000000604</v>
      </c>
      <c r="I26" s="39">
        <f t="shared" si="16"/>
        <v>15.473769168684454</v>
      </c>
      <c r="J26" s="39">
        <f t="shared" si="13"/>
        <v>14.298712728032154</v>
      </c>
      <c r="K26" s="39">
        <f t="shared" si="17"/>
        <v>9.9225181598061436</v>
      </c>
      <c r="L26" s="39">
        <f t="shared" si="14"/>
        <v>9.1690159752985743</v>
      </c>
      <c r="M26" s="39">
        <f t="shared" si="18"/>
        <v>5.5512510088783094</v>
      </c>
      <c r="N26" s="57">
        <f t="shared" si="15"/>
        <v>5.1296967527335795</v>
      </c>
    </row>
    <row r="27" spans="1:16" s="38" customFormat="1" x14ac:dyDescent="0.25">
      <c r="A27" t="s">
        <v>78</v>
      </c>
      <c r="B27" s="56">
        <f>'for PELLETS'!P19</f>
        <v>3.5150000000005122E-2</v>
      </c>
      <c r="C27" s="57">
        <f>'for PELLETS'!P20</f>
        <v>0.51680000000000348</v>
      </c>
      <c r="D27" s="57">
        <f>'for PELLETS'!P21</f>
        <v>0.38545000000000229</v>
      </c>
      <c r="E27" s="57">
        <f t="shared" si="10"/>
        <v>0.90225000000000577</v>
      </c>
      <c r="F27" s="57">
        <f t="shared" si="11"/>
        <v>0.63985000000000625</v>
      </c>
      <c r="G27" s="57">
        <f t="shared" si="12"/>
        <v>0.42584999999999695</v>
      </c>
      <c r="H27" s="83">
        <f t="shared" si="19"/>
        <v>0.21400000000000929</v>
      </c>
      <c r="I27" s="39">
        <f t="shared" si="16"/>
        <v>19.917509727626616</v>
      </c>
      <c r="J27" s="39">
        <f t="shared" si="13"/>
        <v>18.24337809711184</v>
      </c>
      <c r="K27" s="39">
        <f t="shared" si="17"/>
        <v>13.256031128404553</v>
      </c>
      <c r="L27" s="39">
        <f t="shared" si="14"/>
        <v>12.141818492857615</v>
      </c>
      <c r="M27" s="39">
        <f t="shared" si="18"/>
        <v>6.6614785992220673</v>
      </c>
      <c r="N27" s="57">
        <f t="shared" si="15"/>
        <v>6.1015596042542235</v>
      </c>
      <c r="O27" s="50"/>
      <c r="P27" s="43"/>
    </row>
    <row r="28" spans="1:16" x14ac:dyDescent="0.25">
      <c r="A28" s="59" t="s">
        <v>79</v>
      </c>
      <c r="B28" s="56">
        <f>'for PELLETS'!P22</f>
        <v>1.2999999999998124E-2</v>
      </c>
      <c r="C28" s="57">
        <f>'for PELLETS'!P23</f>
        <v>0.46020000000000039</v>
      </c>
      <c r="D28" s="57">
        <f>'for PELLETS'!P24</f>
        <v>0.42464999999999975</v>
      </c>
      <c r="E28" s="57">
        <f t="shared" si="10"/>
        <v>0.88485000000000014</v>
      </c>
      <c r="F28" s="57">
        <f t="shared" si="11"/>
        <v>0.60755000000001047</v>
      </c>
      <c r="G28" s="57">
        <f t="shared" si="12"/>
        <v>0.38260000000001071</v>
      </c>
      <c r="H28" s="83">
        <f t="shared" si="19"/>
        <v>0.22494999999999976</v>
      </c>
      <c r="I28" s="39">
        <f t="shared" si="16"/>
        <v>29.745410036720362</v>
      </c>
      <c r="J28" s="39">
        <f t="shared" si="13"/>
        <v>26.100872105512479</v>
      </c>
      <c r="K28" s="39">
        <f t="shared" si="17"/>
        <v>18.731946144431458</v>
      </c>
      <c r="L28" s="39">
        <f t="shared" si="14"/>
        <v>16.436826051467669</v>
      </c>
      <c r="M28" s="39">
        <f t="shared" si="18"/>
        <v>11.013463892288902</v>
      </c>
      <c r="N28" s="57">
        <f t="shared" si="15"/>
        <v>9.6640460540448121</v>
      </c>
    </row>
    <row r="29" spans="1:16" s="31" customFormat="1" x14ac:dyDescent="0.25">
      <c r="A29" s="59" t="s">
        <v>80</v>
      </c>
      <c r="B29" s="56">
        <f>'for PELLETS'!P25</f>
        <v>4.8000000000030241E-3</v>
      </c>
      <c r="C29" s="57">
        <f>'for PELLETS'!P26</f>
        <v>0.38195000000000334</v>
      </c>
      <c r="D29" s="57">
        <f>'for PELLETS'!P27</f>
        <v>0.39995000000000402</v>
      </c>
      <c r="E29" s="57">
        <f t="shared" si="10"/>
        <v>0.78190000000000737</v>
      </c>
      <c r="F29" s="57">
        <f t="shared" si="11"/>
        <v>0.49690000000001078</v>
      </c>
      <c r="G29" s="57">
        <f t="shared" si="12"/>
        <v>0.27955000000000751</v>
      </c>
      <c r="H29" s="83">
        <f t="shared" si="19"/>
        <v>0.21735000000000326</v>
      </c>
      <c r="I29" s="39">
        <f t="shared" si="16"/>
        <v>15.638080251770607</v>
      </c>
      <c r="J29" s="39">
        <f t="shared" si="13"/>
        <v>14.314109581149159</v>
      </c>
      <c r="K29" s="39">
        <f t="shared" si="17"/>
        <v>8.7977970102284075</v>
      </c>
      <c r="L29" s="39">
        <f t="shared" si="14"/>
        <v>8.0529469378351148</v>
      </c>
      <c r="M29" s="39">
        <f t="shared" si="18"/>
        <v>6.8402832415421981</v>
      </c>
      <c r="N29" s="57">
        <f t="shared" si="15"/>
        <v>6.2611626433140462</v>
      </c>
      <c r="O29" s="51"/>
      <c r="P29" s="44"/>
    </row>
    <row r="30" spans="1:16" s="31" customFormat="1" x14ac:dyDescent="0.25">
      <c r="A30" s="59" t="s">
        <v>81</v>
      </c>
      <c r="B30" s="56">
        <f>'for PELLETS'!P28</f>
        <v>8.9499999999986812E-3</v>
      </c>
      <c r="C30" s="57">
        <f>'for PELLETS'!P29</f>
        <v>0.36295000000000499</v>
      </c>
      <c r="D30" s="57">
        <f>'for PELLETS'!P30</f>
        <v>0.43645000000000778</v>
      </c>
      <c r="E30" s="57">
        <f t="shared" si="10"/>
        <v>0.79940000000001277</v>
      </c>
      <c r="F30" s="57">
        <f t="shared" si="11"/>
        <v>0.54345000000000709</v>
      </c>
      <c r="G30" s="57">
        <f t="shared" si="12"/>
        <v>0.28105000000000047</v>
      </c>
      <c r="H30" s="83">
        <f t="shared" si="19"/>
        <v>0.26240000000000663</v>
      </c>
      <c r="I30" s="39">
        <f t="shared" si="16"/>
        <v>16.1141586360269</v>
      </c>
      <c r="J30" s="39">
        <f t="shared" si="13"/>
        <v>14.969424856765295</v>
      </c>
      <c r="K30" s="39">
        <f t="shared" si="17"/>
        <v>8.3335804299481264</v>
      </c>
      <c r="L30" s="39">
        <f t="shared" si="14"/>
        <v>7.7415711767298525</v>
      </c>
      <c r="M30" s="39">
        <f t="shared" si="18"/>
        <v>7.7805782060787756</v>
      </c>
      <c r="N30" s="57">
        <f t="shared" si="15"/>
        <v>7.2278536800354436</v>
      </c>
      <c r="O30" s="51"/>
      <c r="P30" s="44"/>
    </row>
    <row r="31" spans="1:16" s="59" customFormat="1" ht="14.25" customHeight="1" x14ac:dyDescent="0.25">
      <c r="A31" s="39" t="s">
        <v>82</v>
      </c>
      <c r="B31" s="61">
        <f>'for PELLETS'!P31</f>
        <v>8.4499999999962938E-3</v>
      </c>
      <c r="C31" s="78">
        <f>'for PELLETS'!P32</f>
        <v>0.3048999999999964</v>
      </c>
      <c r="D31" s="78">
        <f>'for PELLETS'!P33</f>
        <v>0.46634999999999138</v>
      </c>
      <c r="E31" s="57">
        <f t="shared" si="10"/>
        <v>0.77124999999998778</v>
      </c>
      <c r="F31" s="57">
        <f t="shared" si="11"/>
        <v>0.53784999999999172</v>
      </c>
      <c r="G31" s="57">
        <f t="shared" si="12"/>
        <v>0.23644999999999783</v>
      </c>
      <c r="H31" s="83">
        <f t="shared" si="19"/>
        <v>0.3013999999999939</v>
      </c>
      <c r="I31" s="39">
        <f t="shared" si="16"/>
        <v>15.488840892728348</v>
      </c>
      <c r="J31" s="39">
        <f t="shared" si="13"/>
        <v>14.452311536859435</v>
      </c>
      <c r="K31" s="39">
        <f t="shared" si="17"/>
        <v>6.8092152627789169</v>
      </c>
      <c r="L31" s="39">
        <f t="shared" si="14"/>
        <v>6.3535354892450213</v>
      </c>
      <c r="M31" s="39">
        <f t="shared" si="18"/>
        <v>8.679625629949431</v>
      </c>
      <c r="N31" s="57">
        <f t="shared" si="15"/>
        <v>8.0987760476144128</v>
      </c>
      <c r="O31" s="78"/>
      <c r="P31" s="79"/>
    </row>
    <row r="33" spans="1:1" x14ac:dyDescent="0.25">
      <c r="A33" s="38" t="s">
        <v>114</v>
      </c>
    </row>
    <row r="34" spans="1:1" x14ac:dyDescent="0.25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F9" sqref="F9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75" x14ac:dyDescent="0.3">
      <c r="A1" s="62" t="s">
        <v>97</v>
      </c>
      <c r="B1" s="57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104" t="s">
        <v>51</v>
      </c>
      <c r="C3" s="105"/>
      <c r="D3" s="105"/>
      <c r="E3" s="105"/>
      <c r="F3" s="105"/>
      <c r="G3" s="105"/>
      <c r="H3" s="105"/>
      <c r="I3" s="105"/>
      <c r="J3" s="99" t="s">
        <v>54</v>
      </c>
      <c r="K3" s="96"/>
      <c r="L3" s="96"/>
      <c r="M3" s="96"/>
      <c r="N3" s="96"/>
      <c r="O3" s="96"/>
      <c r="P3" s="106"/>
      <c r="Q3" s="99" t="s">
        <v>67</v>
      </c>
      <c r="R3" s="96"/>
      <c r="S3" s="96"/>
      <c r="T3" s="96"/>
      <c r="U3" s="96"/>
      <c r="V3" s="96"/>
      <c r="W3" s="96"/>
      <c r="X3" s="106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5">
      <c r="A6" t="s">
        <v>93</v>
      </c>
      <c r="B6" s="57">
        <f>MUD!S5-MUD!S6</f>
        <v>1.1275000000000033</v>
      </c>
      <c r="C6" s="39">
        <f>MUD!S6</f>
        <v>1.3425000000000009</v>
      </c>
      <c r="D6" s="39">
        <f>SAND!Q4</f>
        <v>7.6499999999981583E-3</v>
      </c>
      <c r="E6" s="39">
        <f>SAND!Q5</f>
        <v>8.5700000000002774E-2</v>
      </c>
      <c r="F6" s="39">
        <f>SAND!Q6</f>
        <v>0.20109999999999673</v>
      </c>
      <c r="G6" s="39">
        <f t="shared" ref="G6:G15" si="0">B6+C6</f>
        <v>2.4700000000000042</v>
      </c>
      <c r="H6" s="39">
        <f t="shared" ref="H6:H15" si="1">E6+F6</f>
        <v>0.2867999999999995</v>
      </c>
      <c r="I6" s="39">
        <f>SUM(B6:F6)</f>
        <v>2.7644500000000019</v>
      </c>
      <c r="J6" s="56">
        <f t="shared" ref="J6:J15" si="2">(C6/I6)*100</f>
        <v>48.563005299426649</v>
      </c>
      <c r="K6" s="39">
        <f t="shared" ref="K6:K15" si="3">(B6/I6)*100</f>
        <v>40.785689739369587</v>
      </c>
      <c r="L6" s="39">
        <f t="shared" ref="L6:L15" si="4">(D6/I6)*100</f>
        <v>0.27672773969499009</v>
      </c>
      <c r="M6" s="39">
        <f t="shared" ref="M6:M15" si="5">(E6/I6)*100</f>
        <v>3.1000741557996245</v>
      </c>
      <c r="N6" s="57">
        <f t="shared" ref="N6:N15" si="6">(F6/I6)*100</f>
        <v>7.2745030657091494</v>
      </c>
      <c r="O6" s="57">
        <f t="shared" ref="O6:O15" si="7">(G6/I6)*100</f>
        <v>89.348695038796237</v>
      </c>
      <c r="P6" s="58">
        <f t="shared" ref="P6:P15" si="8">(H6/I6)*100</f>
        <v>10.374577221508774</v>
      </c>
      <c r="Q6" s="57">
        <f>(I6/'Final-Total Dry Solids &amp; Pellet'!I6)*100</f>
        <v>92.291384980052484</v>
      </c>
      <c r="R6" s="57">
        <f>(G6/'Final-Total Dry Solids &amp; Pellet'!I6)*100</f>
        <v>82.461148112908489</v>
      </c>
      <c r="S6" s="57">
        <f>(H6/'Final-Total Dry Solids &amp; Pellet'!I6)*100</f>
        <v>9.5748410035554947</v>
      </c>
      <c r="T6" s="57">
        <f>(C6/'Final-Total Dry Solids &amp; Pellet'!I6)*100</f>
        <v>44.819470178777138</v>
      </c>
      <c r="U6" s="57">
        <f>(B6/'Final-Total Dry Solids &amp; Pellet'!I6)*100</f>
        <v>37.641677934131351</v>
      </c>
      <c r="V6" s="57">
        <f>(D6/'Final-Total Dry Solids &amp; Pellet'!I6)*100</f>
        <v>0.2553958635885008</v>
      </c>
      <c r="W6" s="57">
        <f>(E6/'Final-Total Dry Solids &amp; Pellet'!I6)*100</f>
        <v>2.861101373796143</v>
      </c>
      <c r="X6" s="58">
        <f>(F6/'Final-Total Dry Solids &amp; Pellet'!I6)*100</f>
        <v>6.7137396297593526</v>
      </c>
    </row>
    <row r="7" spans="1:24" x14ac:dyDescent="0.25">
      <c r="A7" s="39" t="s">
        <v>92</v>
      </c>
      <c r="B7" s="57">
        <f>MUD!S7-MUD!S8</f>
        <v>1.2350000000000083</v>
      </c>
      <c r="C7" s="39">
        <f>MUD!S8</f>
        <v>1.5749999999999917</v>
      </c>
      <c r="D7" s="39">
        <f>SAND!Q7</f>
        <v>5.5899999999997618E-2</v>
      </c>
      <c r="E7" s="39">
        <f>SAND!Q8</f>
        <v>0.10524999999999807</v>
      </c>
      <c r="F7" s="39">
        <f>SAND!Q9</f>
        <v>0.19640000000000057</v>
      </c>
      <c r="G7" s="39">
        <f t="shared" si="0"/>
        <v>2.81</v>
      </c>
      <c r="H7" s="39">
        <f t="shared" si="1"/>
        <v>0.30164999999999864</v>
      </c>
      <c r="I7" s="39">
        <f t="shared" ref="I7:I15" si="9">SUM(B7:F7)</f>
        <v>3.1675499999999963</v>
      </c>
      <c r="J7" s="56">
        <f t="shared" si="2"/>
        <v>49.722972013069835</v>
      </c>
      <c r="K7" s="39">
        <f t="shared" si="3"/>
        <v>38.989124086439354</v>
      </c>
      <c r="L7" s="39">
        <f t="shared" si="4"/>
        <v>1.7647708797019046</v>
      </c>
      <c r="M7" s="39">
        <f t="shared" si="5"/>
        <v>3.3227573361114491</v>
      </c>
      <c r="N7" s="57">
        <f t="shared" si="6"/>
        <v>6.2003756846774571</v>
      </c>
      <c r="O7" s="57">
        <f t="shared" si="7"/>
        <v>88.712096099509182</v>
      </c>
      <c r="P7" s="58">
        <f t="shared" si="8"/>
        <v>9.5231330207889062</v>
      </c>
      <c r="Q7" s="57">
        <f>(I7/'Final-Total Dry Solids &amp; Pellet'!I7)*100</f>
        <v>91.783779084929378</v>
      </c>
      <c r="R7" s="57">
        <f>(G7/'Final-Total Dry Solids &amp; Pellet'!I7)*100</f>
        <v>81.423314305583773</v>
      </c>
      <c r="S7" s="57">
        <f>(H7/'Final-Total Dry Solids &amp; Pellet'!I7)*100</f>
        <v>8.7406913737648519</v>
      </c>
      <c r="T7" s="57">
        <f>(C7/'Final-Total Dry Solids &amp; Pellet'!I7)*100</f>
        <v>45.637622786937285</v>
      </c>
      <c r="U7" s="57">
        <f>(B7/'Final-Total Dry Solids &amp; Pellet'!I7)*100</f>
        <v>35.785691518646487</v>
      </c>
      <c r="V7" s="57">
        <f>(D7/'Final-Total Dry Solids &amp; Pellet'!I7)*100</f>
        <v>1.6197734055807611</v>
      </c>
      <c r="W7" s="57">
        <f>(E7/'Final-Total Dry Solids &amp; Pellet'!I7)*100</f>
        <v>3.0497522529048164</v>
      </c>
      <c r="X7" s="58">
        <f>(F7/'Final-Total Dry Solids &amp; Pellet'!I7)*100</f>
        <v>5.6909391208600359</v>
      </c>
    </row>
    <row r="8" spans="1:24" ht="15.75" customHeight="1" x14ac:dyDescent="0.25">
      <c r="A8" t="s">
        <v>75</v>
      </c>
      <c r="B8" s="57">
        <f>MUD!S9-MUD!S10</f>
        <v>1.2399999999999967</v>
      </c>
      <c r="C8" s="39">
        <f>MUD!S10</f>
        <v>1.6774999999999971</v>
      </c>
      <c r="D8" s="39">
        <f>SAND!Q10</f>
        <v>5.0999999999987722E-3</v>
      </c>
      <c r="E8" s="39">
        <f>SAND!Q11</f>
        <v>0.10999999999999943</v>
      </c>
      <c r="F8" s="39">
        <f>SAND!Q12</f>
        <v>0.20594999999999786</v>
      </c>
      <c r="G8" s="39">
        <f t="shared" si="0"/>
        <v>2.9174999999999938</v>
      </c>
      <c r="H8" s="39">
        <f t="shared" si="1"/>
        <v>0.31594999999999729</v>
      </c>
      <c r="I8" s="39">
        <f t="shared" si="9"/>
        <v>3.2385499999999898</v>
      </c>
      <c r="J8" s="56">
        <f t="shared" si="2"/>
        <v>51.797872504670373</v>
      </c>
      <c r="K8" s="39">
        <f t="shared" si="3"/>
        <v>38.288740331321129</v>
      </c>
      <c r="L8" s="39">
        <f t="shared" si="4"/>
        <v>0.15747788362071879</v>
      </c>
      <c r="M8" s="39">
        <f t="shared" si="5"/>
        <v>3.3965818035849313</v>
      </c>
      <c r="N8" s="57">
        <f t="shared" si="6"/>
        <v>6.3593274768028438</v>
      </c>
      <c r="O8" s="57">
        <f t="shared" si="7"/>
        <v>90.086612835991502</v>
      </c>
      <c r="P8" s="58">
        <f t="shared" si="8"/>
        <v>9.7559092803877743</v>
      </c>
      <c r="Q8" s="57">
        <f>(I8/'Final-Total Dry Solids &amp; Pellet'!I8)*100</f>
        <v>91.406999717753322</v>
      </c>
      <c r="R8" s="57">
        <f>(G8/'Final-Total Dry Solids &amp; Pellet'!I8)*100</f>
        <v>82.345469940728293</v>
      </c>
      <c r="S8" s="57">
        <f>(H8/'Final-Total Dry Solids &amp; Pellet'!I8)*100</f>
        <v>8.9175839683883229</v>
      </c>
      <c r="T8" s="57">
        <f>(C8/'Final-Total Dry Solids &amp; Pellet'!I8)*100</f>
        <v>47.346881174146276</v>
      </c>
      <c r="U8" s="57">
        <f>(B8/'Final-Total Dry Solids &amp; Pellet'!I8)*100</f>
        <v>34.99858876658201</v>
      </c>
      <c r="V8" s="57">
        <f>(D8/'Final-Total Dry Solids &amp; Pellet'!I8)*100</f>
        <v>0.14394580863671433</v>
      </c>
      <c r="W8" s="57">
        <f>(E8/'Final-Total Dry Solids &amp; Pellet'!I8)*100</f>
        <v>3.1047135196161384</v>
      </c>
      <c r="X8" s="58">
        <f>(F8/'Final-Total Dry Solids &amp; Pellet'!I8)*100</f>
        <v>5.812870448772185</v>
      </c>
    </row>
    <row r="9" spans="1:24" x14ac:dyDescent="0.25">
      <c r="A9" t="s">
        <v>76</v>
      </c>
      <c r="B9" s="57">
        <f>MUD!S11-MUD!S12</f>
        <v>1.1450000000000071</v>
      </c>
      <c r="C9" s="39">
        <f>MUD!S12</f>
        <v>1.6574999999999882</v>
      </c>
      <c r="D9" s="39">
        <f>SAND!Q13</f>
        <v>1.0699999999999932E-2</v>
      </c>
      <c r="E9" s="39">
        <f>SAND!Q14</f>
        <v>0.11850000000000449</v>
      </c>
      <c r="F9" s="39">
        <f>SAND!Q15</f>
        <v>0.19679999999999964</v>
      </c>
      <c r="G9" s="39">
        <f t="shared" si="0"/>
        <v>2.8024999999999953</v>
      </c>
      <c r="H9" s="39">
        <f t="shared" si="1"/>
        <v>0.31530000000000413</v>
      </c>
      <c r="I9" s="39">
        <f t="shared" si="9"/>
        <v>3.1284999999999994</v>
      </c>
      <c r="J9" s="56">
        <f t="shared" si="2"/>
        <v>52.980661658941621</v>
      </c>
      <c r="K9" s="39">
        <f t="shared" si="3"/>
        <v>36.599009109797265</v>
      </c>
      <c r="L9" s="39">
        <f t="shared" si="4"/>
        <v>0.34201694102604874</v>
      </c>
      <c r="M9" s="39">
        <f t="shared" si="5"/>
        <v>3.7877577113634175</v>
      </c>
      <c r="N9" s="57">
        <f t="shared" si="6"/>
        <v>6.290554578871653</v>
      </c>
      <c r="O9" s="57">
        <f t="shared" si="7"/>
        <v>89.579670768738879</v>
      </c>
      <c r="P9" s="58">
        <f t="shared" si="8"/>
        <v>10.078312290235072</v>
      </c>
      <c r="Q9" s="57">
        <f>(I9/'Final-Total Dry Solids &amp; Pellet'!I9)*100</f>
        <v>91.263127187864839</v>
      </c>
      <c r="R9" s="57">
        <f>(G9/'Final-Total Dry Solids &amp; Pellet'!I9)*100</f>
        <v>81.753208868144739</v>
      </c>
      <c r="S9" s="57">
        <f>(H9/'Final-Total Dry Solids &amp; Pellet'!I9)*100</f>
        <v>9.1977829638274464</v>
      </c>
      <c r="T9" s="57">
        <f>(C9/'Final-Total Dry Solids &amp; Pellet'!I9)*100</f>
        <v>48.351808634772226</v>
      </c>
      <c r="U9" s="57">
        <f>(B9/'Final-Total Dry Solids &amp; Pellet'!I9)*100</f>
        <v>33.401400233372506</v>
      </c>
      <c r="V9" s="57">
        <f>(D9/'Final-Total Dry Solids &amp; Pellet'!I9)*100</f>
        <v>0.31213535589264751</v>
      </c>
      <c r="W9" s="57">
        <f>(E9/'Final-Total Dry Solids &amp; Pellet'!I9)*100</f>
        <v>3.4568261376897538</v>
      </c>
      <c r="X9" s="58">
        <f>(F9/'Final-Total Dry Solids &amp; Pellet'!I9)*100</f>
        <v>5.7409568261376922</v>
      </c>
    </row>
    <row r="10" spans="1:24" x14ac:dyDescent="0.25">
      <c r="A10" s="39" t="s">
        <v>77</v>
      </c>
      <c r="B10" s="57">
        <f>MUD!S13-MUD!S14</f>
        <v>1.0624999999999996</v>
      </c>
      <c r="C10" s="39">
        <f>MUD!S14</f>
        <v>1.7475000000000005</v>
      </c>
      <c r="D10" s="39">
        <f>SAND!Q16</f>
        <v>5.0000000001659828E-5</v>
      </c>
      <c r="E10" s="39">
        <f>SAND!Q17</f>
        <v>8.3100000000001728E-2</v>
      </c>
      <c r="F10" s="39">
        <f>SAND!Q18</f>
        <v>0.16704999999999615</v>
      </c>
      <c r="G10" s="39">
        <f t="shared" si="0"/>
        <v>2.81</v>
      </c>
      <c r="H10" s="39">
        <f t="shared" si="1"/>
        <v>0.25014999999999787</v>
      </c>
      <c r="I10" s="39">
        <f t="shared" si="9"/>
        <v>3.0601999999999996</v>
      </c>
      <c r="J10" s="56">
        <f t="shared" si="2"/>
        <v>57.104110842428625</v>
      </c>
      <c r="K10" s="39">
        <f t="shared" si="3"/>
        <v>34.719952944252</v>
      </c>
      <c r="L10" s="39">
        <f t="shared" si="4"/>
        <v>1.6338801386072751E-3</v>
      </c>
      <c r="M10" s="39">
        <f t="shared" si="5"/>
        <v>2.7155087902752024</v>
      </c>
      <c r="N10" s="57">
        <f t="shared" si="6"/>
        <v>5.4587935429055667</v>
      </c>
      <c r="O10" s="57">
        <f t="shared" si="7"/>
        <v>91.824063786680625</v>
      </c>
      <c r="P10" s="58">
        <f t="shared" si="8"/>
        <v>8.1743023331807692</v>
      </c>
      <c r="Q10" s="57">
        <f>(I10/'Final-Total Dry Solids &amp; Pellet'!I10)*100</f>
        <v>91.293387628466093</v>
      </c>
      <c r="R10" s="57">
        <f>(G10/'Final-Total Dry Solids &amp; Pellet'!I10)*100</f>
        <v>83.829298488984307</v>
      </c>
      <c r="S10" s="57">
        <f>(H10/'Final-Total Dry Solids &amp; Pellet'!I10)*100</f>
        <v>7.4625975149534689</v>
      </c>
      <c r="T10" s="57">
        <f>(C10/'Final-Total Dry Solids &amp; Pellet'!I10)*100</f>
        <v>52.132277263167303</v>
      </c>
      <c r="U10" s="57">
        <f>(B10/'Final-Total Dry Solids &amp; Pellet'!I10)*100</f>
        <v>31.697021225817007</v>
      </c>
      <c r="V10" s="57">
        <f>(D10/'Final-Total Dry Solids &amp; Pellet'!I10)*100</f>
        <v>1.4916245283232588E-3</v>
      </c>
      <c r="W10" s="57">
        <f>(E10/'Final-Total Dry Solids &amp; Pellet'!I10)*100</f>
        <v>2.4790799659910108</v>
      </c>
      <c r="X10" s="58">
        <f>(F10/'Final-Total Dry Solids &amp; Pellet'!I10)*100</f>
        <v>4.9835175489624568</v>
      </c>
    </row>
    <row r="11" spans="1:24" x14ac:dyDescent="0.25">
      <c r="A11" t="s">
        <v>78</v>
      </c>
      <c r="B11" s="57">
        <f>MUD!S15-MUD!S16</f>
        <v>5.2499999999999769E-2</v>
      </c>
      <c r="C11" s="39">
        <f>MUD!S16</f>
        <v>2.8950000000000018</v>
      </c>
      <c r="D11" s="39">
        <f>SAND!Q19</f>
        <v>3.135000000000332E-2</v>
      </c>
      <c r="E11" s="39">
        <f>SAND!Q20</f>
        <v>8.7150000000008276E-2</v>
      </c>
      <c r="F11" s="39">
        <f>SAND!Q21</f>
        <v>0.17004999999998915</v>
      </c>
      <c r="G11" s="39">
        <f t="shared" si="0"/>
        <v>2.9475000000000016</v>
      </c>
      <c r="H11" s="39">
        <f t="shared" si="1"/>
        <v>0.25719999999999743</v>
      </c>
      <c r="I11" s="39">
        <f t="shared" si="9"/>
        <v>3.2360500000000023</v>
      </c>
      <c r="J11" s="56">
        <f t="shared" si="2"/>
        <v>89.460916858515773</v>
      </c>
      <c r="K11" s="39">
        <f t="shared" si="3"/>
        <v>1.622348233185511</v>
      </c>
      <c r="L11" s="39">
        <f t="shared" si="4"/>
        <v>0.96877365924516923</v>
      </c>
      <c r="M11" s="39">
        <f t="shared" si="5"/>
        <v>2.6930980670882159</v>
      </c>
      <c r="N11" s="57">
        <f t="shared" si="6"/>
        <v>5.2548631819653284</v>
      </c>
      <c r="O11" s="57">
        <f t="shared" si="7"/>
        <v>91.083265091701278</v>
      </c>
      <c r="P11" s="58">
        <f t="shared" si="8"/>
        <v>7.9479612490535452</v>
      </c>
      <c r="Q11" s="57">
        <f>(I11/'Final-Total Dry Solids &amp; Pellet'!I11)*100</f>
        <v>92.266130641803912</v>
      </c>
      <c r="R11" s="57">
        <f>(G11/'Final-Total Dry Solids &amp; Pellet'!I11)*100</f>
        <v>84.039004362329678</v>
      </c>
      <c r="S11" s="57">
        <f>(H11/'Final-Total Dry Solids &amp; Pellet'!I11)*100</f>
        <v>7.3332763094116933</v>
      </c>
      <c r="T11" s="57">
        <f>(C11/'Final-Total Dry Solids &amp; Pellet'!I11)*100</f>
        <v>82.542126422033746</v>
      </c>
      <c r="U11" s="57">
        <f>(B11/'Final-Total Dry Solids &amp; Pellet'!I11)*100</f>
        <v>1.4968779402959411</v>
      </c>
      <c r="V11" s="57">
        <f>(D11/'Final-Total Dry Solids &amp; Pellet'!I11)*100</f>
        <v>0.89384997006253208</v>
      </c>
      <c r="W11" s="57">
        <f>(E11/'Final-Total Dry Solids &amp; Pellet'!I11)*100</f>
        <v>2.4848173808915091</v>
      </c>
      <c r="X11" s="58">
        <f>(F11/'Final-Total Dry Solids &amp; Pellet'!I11)*100</f>
        <v>4.8484589285201842</v>
      </c>
    </row>
    <row r="12" spans="1:24" x14ac:dyDescent="0.25">
      <c r="A12" s="59" t="s">
        <v>79</v>
      </c>
      <c r="B12" s="57">
        <f>MUD!S17-MUD!S18</f>
        <v>-2.7500000000002522E-2</v>
      </c>
      <c r="C12" s="39">
        <f>MUD!S18</f>
        <v>1.8049999999999886</v>
      </c>
      <c r="D12" s="39">
        <f>SAND!Q22</f>
        <v>7.1499999999957708E-3</v>
      </c>
      <c r="E12" s="39">
        <f>SAND!Q23</f>
        <v>7.619999999999294E-2</v>
      </c>
      <c r="F12" s="39">
        <f>SAND!Q24</f>
        <v>0.19780000000000086</v>
      </c>
      <c r="G12" s="39">
        <f t="shared" si="0"/>
        <v>1.7774999999999861</v>
      </c>
      <c r="H12" s="39">
        <f t="shared" si="1"/>
        <v>0.2739999999999938</v>
      </c>
      <c r="I12" s="39">
        <f t="shared" si="9"/>
        <v>2.0586499999999757</v>
      </c>
      <c r="J12" s="56">
        <f t="shared" si="2"/>
        <v>87.678818643286121</v>
      </c>
      <c r="K12" s="39">
        <f t="shared" si="3"/>
        <v>-1.3358268768369004</v>
      </c>
      <c r="L12" s="39">
        <f t="shared" si="4"/>
        <v>0.34731498797735677</v>
      </c>
      <c r="M12" s="39">
        <f t="shared" si="5"/>
        <v>3.701454836907383</v>
      </c>
      <c r="N12" s="57">
        <f t="shared" si="6"/>
        <v>9.6082384086660291</v>
      </c>
      <c r="O12" s="57">
        <f t="shared" si="7"/>
        <v>86.342991766449231</v>
      </c>
      <c r="P12" s="58">
        <f t="shared" si="8"/>
        <v>13.309693245573412</v>
      </c>
      <c r="Q12" s="57">
        <f>(I12/'Final-Total Dry Solids &amp; Pellet'!I12)*100</f>
        <v>88.441379902907926</v>
      </c>
      <c r="R12" s="57">
        <f>(G12/'Final-Total Dry Solids &amp; Pellet'!I12)*100</f>
        <v>76.362933367701885</v>
      </c>
      <c r="S12" s="57">
        <f>(H12/'Final-Total Dry Solids &amp; Pellet'!I12)*100</f>
        <v>11.771276367229257</v>
      </c>
      <c r="T12" s="57">
        <f>(C12/'Final-Total Dry Solids &amp; Pellet'!I12)*100</f>
        <v>77.544357090690355</v>
      </c>
      <c r="U12" s="57">
        <f>(B12/'Final-Total Dry Solids &amp; Pellet'!I12)*100</f>
        <v>-1.181423722988473</v>
      </c>
      <c r="V12" s="57">
        <f>(D12/'Final-Total Dry Solids &amp; Pellet'!I12)*100</f>
        <v>0.30717016797679308</v>
      </c>
      <c r="W12" s="57">
        <f>(E12/'Final-Total Dry Solids &amp; Pellet'!I12)*100</f>
        <v>3.2736177342438193</v>
      </c>
      <c r="X12" s="58">
        <f>(F12/'Final-Total Dry Solids &amp; Pellet'!I12)*100</f>
        <v>8.4976586329854378</v>
      </c>
    </row>
    <row r="13" spans="1:24" x14ac:dyDescent="0.25">
      <c r="A13" s="59" t="s">
        <v>80</v>
      </c>
      <c r="B13" s="57">
        <f>MUD!S19-MUD!S20</f>
        <v>1.2000000000000011</v>
      </c>
      <c r="C13" s="39">
        <f>MUD!S20</f>
        <v>1.7000000000000002</v>
      </c>
      <c r="D13" s="39">
        <f>SAND!Q25</f>
        <v>4.3000000000006366E-3</v>
      </c>
      <c r="E13" s="39">
        <f>SAND!Q26</f>
        <v>9.4349999999998602E-2</v>
      </c>
      <c r="F13" s="39">
        <f>SAND!Q27</f>
        <v>0.18069999999999453</v>
      </c>
      <c r="G13" s="39">
        <f t="shared" si="0"/>
        <v>2.9000000000000012</v>
      </c>
      <c r="H13" s="39">
        <f t="shared" si="1"/>
        <v>0.27504999999999313</v>
      </c>
      <c r="I13" s="39">
        <f t="shared" si="9"/>
        <v>3.179349999999995</v>
      </c>
      <c r="J13" s="56">
        <f t="shared" si="2"/>
        <v>53.470048909368359</v>
      </c>
      <c r="K13" s="39">
        <f t="shared" si="3"/>
        <v>37.743563936024756</v>
      </c>
      <c r="L13" s="39">
        <f t="shared" si="4"/>
        <v>0.13524777077077527</v>
      </c>
      <c r="M13" s="39">
        <f t="shared" si="5"/>
        <v>2.9675877144698997</v>
      </c>
      <c r="N13" s="57">
        <f t="shared" si="6"/>
        <v>5.6835516693662163</v>
      </c>
      <c r="O13" s="57">
        <f t="shared" si="7"/>
        <v>91.213612845393115</v>
      </c>
      <c r="P13" s="58">
        <f t="shared" si="8"/>
        <v>8.6511393838361172</v>
      </c>
      <c r="Q13" s="57">
        <f>(I13/'Final-Total Dry Solids &amp; Pellet'!I13)*100</f>
        <v>91.586967793973685</v>
      </c>
      <c r="R13" s="57">
        <f>(G13/'Final-Total Dry Solids &amp; Pellet'!I13)*100</f>
        <v>83.539782220430027</v>
      </c>
      <c r="S13" s="57">
        <f>(H13/'Final-Total Dry Solids &amp; Pellet'!I13)*100</f>
        <v>7.9233162412857565</v>
      </c>
      <c r="T13" s="57">
        <f>(C13/'Final-Total Dry Solids &amp; Pellet'!I13)*100</f>
        <v>48.971596474045171</v>
      </c>
      <c r="U13" s="57">
        <f>(B13/'Final-Total Dry Solids &amp; Pellet'!I13)*100</f>
        <v>34.568185746384856</v>
      </c>
      <c r="V13" s="57">
        <f>(D13/'Final-Total Dry Solids &amp; Pellet'!I13)*100</f>
        <v>0.1238693322578973</v>
      </c>
      <c r="W13" s="57">
        <f>(E13/'Final-Total Dry Solids &amp; Pellet'!I13)*100</f>
        <v>2.7179236043094668</v>
      </c>
      <c r="X13" s="58">
        <f>(F13/'Final-Total Dry Solids &amp; Pellet'!I13)*100</f>
        <v>5.2053926369762902</v>
      </c>
    </row>
    <row r="14" spans="1:24" x14ac:dyDescent="0.25">
      <c r="A14" s="59" t="s">
        <v>81</v>
      </c>
      <c r="B14" s="57">
        <f>MUD!S21-MUD!S22</f>
        <v>1.2999999999999901</v>
      </c>
      <c r="C14" s="39">
        <f>MUD!S22</f>
        <v>1.7900000000000014</v>
      </c>
      <c r="D14" s="39">
        <f>SAND!Q28</f>
        <v>2.7000000000043656E-3</v>
      </c>
      <c r="E14" s="39">
        <f>SAND!Q29</f>
        <v>8.0449999999999022E-2</v>
      </c>
      <c r="F14" s="39">
        <f>SAND!Q30</f>
        <v>0.17340000000000089</v>
      </c>
      <c r="G14" s="39">
        <f t="shared" si="0"/>
        <v>3.0899999999999914</v>
      </c>
      <c r="H14" s="39">
        <f t="shared" si="1"/>
        <v>0.25384999999999991</v>
      </c>
      <c r="I14" s="39">
        <f t="shared" si="9"/>
        <v>3.3465499999999957</v>
      </c>
      <c r="J14" s="56">
        <f t="shared" si="2"/>
        <v>53.487920395631427</v>
      </c>
      <c r="K14" s="39">
        <f t="shared" si="3"/>
        <v>38.845975706324175</v>
      </c>
      <c r="L14" s="39">
        <f t="shared" si="4"/>
        <v>8.0680103390188981E-2</v>
      </c>
      <c r="M14" s="39">
        <f t="shared" si="5"/>
        <v>2.403968265825974</v>
      </c>
      <c r="N14" s="57">
        <f t="shared" si="6"/>
        <v>5.1814555288282289</v>
      </c>
      <c r="O14" s="57">
        <f t="shared" si="7"/>
        <v>92.333896101955602</v>
      </c>
      <c r="P14" s="58">
        <f t="shared" si="8"/>
        <v>7.5854237946542034</v>
      </c>
      <c r="Q14" s="57">
        <f>(I14/'Final-Total Dry Solids &amp; Pellet'!I14)*100</f>
        <v>92.181302335830679</v>
      </c>
      <c r="R14" s="57">
        <f>(G14/'Final-Total Dry Solids &amp; Pellet'!I14)*100</f>
        <v>85.11458792419549</v>
      </c>
      <c r="S14" s="57">
        <f>(H14/'Final-Total Dry Solids &amp; Pellet'!I14)*100</f>
        <v>6.9923424416042312</v>
      </c>
      <c r="T14" s="57">
        <f>(C14/'Final-Total Dry Solids &amp; Pellet'!I14)*100</f>
        <v>49.305861613045451</v>
      </c>
      <c r="U14" s="57">
        <f>(B14/'Final-Total Dry Solids &amp; Pellet'!I14)*100</f>
        <v>35.808726311150032</v>
      </c>
      <c r="V14" s="57">
        <f>(D14/'Final-Total Dry Solids &amp; Pellet'!I14)*100</f>
        <v>7.4371970030970874E-2</v>
      </c>
      <c r="W14" s="57">
        <f>(E14/'Final-Total Dry Solids &amp; Pellet'!I14)*100</f>
        <v>2.2160092551784665</v>
      </c>
      <c r="X14" s="58">
        <f>(F14/'Final-Total Dry Solids &amp; Pellet'!I14)*100</f>
        <v>4.7763331864257648</v>
      </c>
    </row>
    <row r="15" spans="1:24" x14ac:dyDescent="0.25">
      <c r="A15" s="39" t="s">
        <v>82</v>
      </c>
      <c r="B15" s="39">
        <f>MUD!S23-MUD!S24</f>
        <v>1.3724999999999987</v>
      </c>
      <c r="C15" s="39">
        <f>MUD!S24</f>
        <v>1.7975000000000061</v>
      </c>
      <c r="D15" s="39">
        <f>SAND!Q31</f>
        <v>1.4150000000000773E-2</v>
      </c>
      <c r="E15" s="39">
        <f>SAND!Q32</f>
        <v>6.6849999999995191E-2</v>
      </c>
      <c r="F15" s="39">
        <f>SAND!Q33</f>
        <v>0.1641000000000048</v>
      </c>
      <c r="G15" s="39">
        <f t="shared" si="0"/>
        <v>3.1700000000000048</v>
      </c>
      <c r="H15" s="39">
        <f t="shared" si="1"/>
        <v>0.23094999999999999</v>
      </c>
      <c r="I15" s="39">
        <f t="shared" si="9"/>
        <v>3.4151000000000056</v>
      </c>
      <c r="J15" s="56">
        <f t="shared" si="2"/>
        <v>52.63389066205977</v>
      </c>
      <c r="K15" s="39">
        <f t="shared" si="3"/>
        <v>40.189159907469666</v>
      </c>
      <c r="L15" s="39">
        <f t="shared" si="4"/>
        <v>0.41433632982930957</v>
      </c>
      <c r="M15" s="39">
        <f t="shared" si="5"/>
        <v>1.9574829433982925</v>
      </c>
      <c r="N15" s="57">
        <f t="shared" si="6"/>
        <v>4.8051301572429654</v>
      </c>
      <c r="O15" s="57">
        <f t="shared" si="7"/>
        <v>92.823050569529428</v>
      </c>
      <c r="P15" s="58">
        <f t="shared" si="8"/>
        <v>6.7626131006412589</v>
      </c>
      <c r="Q15" s="57">
        <f>(I15/'Final-Total Dry Solids &amp; Pellet'!I15)*100</f>
        <v>91.765527804275351</v>
      </c>
      <c r="R15" s="57">
        <f>(G15/'Final-Total Dry Solids &amp; Pellet'!I15)*100</f>
        <v>85.179562279158091</v>
      </c>
      <c r="S15" s="57">
        <f>(H15/'Final-Total Dry Solids &amp; Pellet'!I15)*100</f>
        <v>6.2057476051645208</v>
      </c>
      <c r="T15" s="57">
        <f>(C15/'Final-Total Dry Solids &amp; Pellet'!I15)*100</f>
        <v>48.299767569964338</v>
      </c>
      <c r="U15" s="57">
        <f>(B15/'Final-Total Dry Solids &amp; Pellet'!I15)*100</f>
        <v>36.879794709193753</v>
      </c>
      <c r="V15" s="57">
        <f>(D15/'Final-Total Dry Solids &amp; Pellet'!I15)*100</f>
        <v>0.38021791995272902</v>
      </c>
      <c r="W15" s="57">
        <f>(E15/'Final-Total Dry Solids &amp; Pellet'!I15)*100</f>
        <v>1.7962945546881073</v>
      </c>
      <c r="X15" s="58">
        <f>(F15/'Final-Total Dry Solids &amp; Pellet'!I15)*100</f>
        <v>4.4094530504764133</v>
      </c>
    </row>
    <row r="20" spans="21:21" x14ac:dyDescent="0.25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52" t="s">
        <v>97</v>
      </c>
      <c r="B1" s="20"/>
    </row>
    <row r="2" spans="1:24" ht="14.25" customHeight="1" x14ac:dyDescent="0.25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75" x14ac:dyDescent="0.25">
      <c r="A3" s="42"/>
      <c r="B3" s="100" t="s">
        <v>58</v>
      </c>
      <c r="C3" s="101"/>
      <c r="D3" s="101"/>
      <c r="E3" s="101"/>
      <c r="F3" s="101"/>
      <c r="G3" s="101"/>
      <c r="H3" s="101"/>
      <c r="I3" s="101"/>
      <c r="J3" s="99" t="s">
        <v>56</v>
      </c>
      <c r="K3" s="96"/>
      <c r="L3" s="96"/>
      <c r="M3" s="96"/>
      <c r="N3" s="96"/>
      <c r="O3" s="96"/>
      <c r="P3" s="106"/>
      <c r="Q3" s="99" t="s">
        <v>57</v>
      </c>
      <c r="R3" s="96"/>
      <c r="S3" s="96"/>
      <c r="T3" s="96"/>
      <c r="U3" s="96"/>
      <c r="V3" s="96"/>
      <c r="W3" s="96"/>
      <c r="X3" s="96"/>
    </row>
    <row r="4" spans="1:24" x14ac:dyDescent="0.25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5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5">
      <c r="A6" t="s">
        <v>93</v>
      </c>
      <c r="B6" s="20">
        <f>'Final-Total Dry Solids &amp; Pellet'!B6-'Final-Total Fixed Solids'!B6</f>
        <v>4.2499999999989768E-2</v>
      </c>
      <c r="C6">
        <f>'Final-Total Dry Solids &amp; Pellet'!C6-'Final-Total Fixed Solids'!C6</f>
        <v>0.18500000000000183</v>
      </c>
      <c r="D6">
        <f>'Final-Total Dry Solids &amp; Pellet'!D6-'Final-Total Fixed Solids'!D6</f>
        <v>-9.9999999996214228E-5</v>
      </c>
      <c r="E6">
        <f>'Final-Total Dry Solids &amp; Pellet'!E6-'Final-Total Fixed Solids'!E6</f>
        <v>1.5000000000000568E-3</v>
      </c>
      <c r="F6">
        <f>'Final-Total Dry Solids &amp; Pellet'!F6-'Final-Total Fixed Solids'!F6</f>
        <v>2.0000000000024443E-3</v>
      </c>
      <c r="G6" s="39">
        <f>B6+C6</f>
        <v>0.2274999999999916</v>
      </c>
      <c r="H6" s="39">
        <f>E6+F6</f>
        <v>3.5000000000025011E-3</v>
      </c>
      <c r="I6" s="39">
        <f>SUM(B6:F6)</f>
        <v>0.23089999999999788</v>
      </c>
      <c r="J6" s="56">
        <f t="shared" ref="J6:J15" si="0">(C6/I6)*100</f>
        <v>80.121264616718719</v>
      </c>
      <c r="K6" s="39">
        <f t="shared" ref="K6:K15" si="1">(B6/I6)*100</f>
        <v>18.406236465998337</v>
      </c>
      <c r="L6" s="39">
        <f>(D6/I6)*100</f>
        <v>-4.330879168307282E-2</v>
      </c>
      <c r="M6" s="39">
        <f>(E6/I6)*100</f>
        <v>0.64963187527071053</v>
      </c>
      <c r="N6" s="39">
        <f>(F6/I6)*100</f>
        <v>0.86617583369530649</v>
      </c>
      <c r="O6" s="39">
        <f>(G6/I6)*100</f>
        <v>98.527501082717052</v>
      </c>
      <c r="P6" s="58">
        <f>(H6/I6)*100</f>
        <v>1.5158077089660169</v>
      </c>
      <c r="Q6" s="57">
        <f>(I6/'Final-Total Dry Solids &amp; Pellet'!I6)*100</f>
        <v>7.7086150199475147</v>
      </c>
      <c r="R6" s="57">
        <f>(G6/'Final-Total Dry Solids &amp; Pellet'!I6)*100</f>
        <v>7.595105747241278</v>
      </c>
      <c r="S6" s="39">
        <f>(H6/'Final-Total Dry Solids &amp; Pellet'!I6)*100</f>
        <v>0.11684778072687671</v>
      </c>
      <c r="T6" s="39">
        <f>(C6/'Final-Total Dry Solids &amp; Pellet'!I6)*100</f>
        <v>6.1762398384162731</v>
      </c>
      <c r="U6" s="39">
        <f>(B6/'Final-Total Dry Solids &amp; Pellet'!I6)*100</f>
        <v>1.4188659088250046</v>
      </c>
      <c r="V6" s="39">
        <f>(D6/'Final-Total Dry Solids &amp; Pellet'!I6)*100</f>
        <v>-3.3385080206391319E-3</v>
      </c>
      <c r="W6" s="39">
        <f>(E6/'Final-Total Dry Solids &amp; Pellet'!I6)*100</f>
        <v>5.0077620311484695E-2</v>
      </c>
      <c r="X6" s="58">
        <f>(F6/'Final-Total Dry Solids &amp; Pellet'!I6)*100</f>
        <v>6.6770160415392008E-2</v>
      </c>
    </row>
    <row r="7" spans="1:24" s="38" customFormat="1" x14ac:dyDescent="0.25">
      <c r="A7" s="39" t="s">
        <v>92</v>
      </c>
      <c r="B7" s="20">
        <f>'Final-Total Dry Solids &amp; Pellet'!B7-'Final-Total Fixed Solids'!B7</f>
        <v>3.9999999999995595E-2</v>
      </c>
      <c r="C7">
        <f>'Final-Total Dry Solids &amp; Pellet'!C7-'Final-Total Fixed Solids'!C7</f>
        <v>0.2275000000000027</v>
      </c>
      <c r="D7">
        <f>'Final-Total Dry Solids &amp; Pellet'!D7-'Final-Total Fixed Solids'!D7</f>
        <v>1.0000000000012221E-3</v>
      </c>
      <c r="E7">
        <f>'Final-Total Dry Solids &amp; Pellet'!E7-'Final-Total Fixed Solids'!E7</f>
        <v>1.3750000000001705E-2</v>
      </c>
      <c r="F7">
        <f>'Final-Total Dry Solids &amp; Pellet'!F7-'Final-Total Fixed Solids'!F7</f>
        <v>1.300000000000523E-3</v>
      </c>
      <c r="G7" s="39">
        <f t="shared" ref="G7:G15" si="2">B7+C7</f>
        <v>0.26749999999999829</v>
      </c>
      <c r="H7" s="39">
        <f t="shared" ref="H7:H15" si="3">E7+F7</f>
        <v>1.5050000000002228E-2</v>
      </c>
      <c r="I7" s="39">
        <f t="shared" ref="I7:I15" si="4">SUM(B7:F7)</f>
        <v>0.28355000000000175</v>
      </c>
      <c r="J7" s="56">
        <f t="shared" si="0"/>
        <v>80.232763181097269</v>
      </c>
      <c r="K7" s="39">
        <f t="shared" si="1"/>
        <v>14.106859460410986</v>
      </c>
      <c r="L7" s="39">
        <f t="shared" ref="L7:L15" si="5">(D7/I7)*100</f>
        <v>0.35267148651074448</v>
      </c>
      <c r="M7" s="39">
        <f t="shared" ref="M7:M15" si="6">(E7/I7)*100</f>
        <v>4.8492329395174121</v>
      </c>
      <c r="N7" s="39">
        <f t="shared" ref="N7:N15" si="7">(F7/I7)*100</f>
        <v>0.458472932463592</v>
      </c>
      <c r="O7" s="39">
        <f t="shared" ref="O7:O15" si="8">(G7/I7)*100</f>
        <v>94.339622641508242</v>
      </c>
      <c r="P7" s="58">
        <f t="shared" ref="P7:P15" si="9">(H7/I7)*100</f>
        <v>5.3077058719810033</v>
      </c>
      <c r="Q7" s="57">
        <f>(I7/'Final-Total Dry Solids &amp; Pellet'!I7)*100</f>
        <v>8.2162209150706129</v>
      </c>
      <c r="R7" s="57">
        <f>(G7/'Final-Total Dry Solids &amp; Pellet'!I7)*100</f>
        <v>7.7511518066702925</v>
      </c>
      <c r="S7" s="39">
        <f>(H7/'Final-Total Dry Solids &amp; Pellet'!I7)*100</f>
        <v>0.43609283996413428</v>
      </c>
      <c r="T7" s="39">
        <f>(C7/'Final-Total Dry Solids &amp; Pellet'!I7)*100</f>
        <v>6.5921010692243875</v>
      </c>
      <c r="U7" s="39">
        <f>(B7/'Final-Total Dry Solids &amp; Pellet'!I7)*100</f>
        <v>1.1590507374459047</v>
      </c>
      <c r="V7" s="39">
        <f>(D7/'Final-Total Dry Solids &amp; Pellet'!I7)*100</f>
        <v>2.8976268436186222E-2</v>
      </c>
      <c r="W7" s="39">
        <f>(E7/'Final-Total Dry Solids &amp; Pellet'!I7)*100</f>
        <v>0.39842369099712305</v>
      </c>
      <c r="X7" s="58">
        <f>(F7/'Final-Total Dry Solids &amp; Pellet'!I7)*100</f>
        <v>3.7669148967011207E-2</v>
      </c>
    </row>
    <row r="8" spans="1:24" x14ac:dyDescent="0.25">
      <c r="A8" t="s">
        <v>75</v>
      </c>
      <c r="B8" s="20">
        <f>'Final-Total Dry Solids &amp; Pellet'!B8-'Final-Total Fixed Solids'!B8</f>
        <v>3.5000000000007248E-2</v>
      </c>
      <c r="C8">
        <f>'Final-Total Dry Solids &amp; Pellet'!C8-'Final-Total Fixed Solids'!C8</f>
        <v>0.26499999999999302</v>
      </c>
      <c r="D8">
        <f>'Final-Total Dry Solids &amp; Pellet'!D8-'Final-Total Fixed Solids'!D8</f>
        <v>4.9999999998107114E-5</v>
      </c>
      <c r="E8">
        <f>'Final-Total Dry Solids &amp; Pellet'!E8-'Final-Total Fixed Solids'!E8</f>
        <v>2.9000000000003467E-3</v>
      </c>
      <c r="F8">
        <f>'Final-Total Dry Solids &amp; Pellet'!F8-'Final-Total Fixed Solids'!F8</f>
        <v>1.5000000000000568E-3</v>
      </c>
      <c r="G8" s="39">
        <f t="shared" si="2"/>
        <v>0.30000000000000027</v>
      </c>
      <c r="H8" s="39">
        <f t="shared" si="3"/>
        <v>4.4000000000004036E-3</v>
      </c>
      <c r="I8" s="39">
        <f t="shared" si="4"/>
        <v>0.30444999999999878</v>
      </c>
      <c r="J8" s="56">
        <f t="shared" si="0"/>
        <v>87.042207258989677</v>
      </c>
      <c r="K8" s="39">
        <f t="shared" si="1"/>
        <v>11.496140581378679</v>
      </c>
      <c r="L8" s="39">
        <f t="shared" si="5"/>
        <v>1.6423057972772975E-2</v>
      </c>
      <c r="M8" s="39">
        <f t="shared" si="6"/>
        <v>0.95253736245700715</v>
      </c>
      <c r="N8" s="39">
        <f t="shared" si="7"/>
        <v>0.49269173920185999</v>
      </c>
      <c r="O8" s="39">
        <f t="shared" si="8"/>
        <v>98.53834784036836</v>
      </c>
      <c r="P8" s="58">
        <f t="shared" si="9"/>
        <v>1.4452291016588672</v>
      </c>
      <c r="Q8" s="57">
        <f>(I8/'Final-Total Dry Solids &amp; Pellet'!I8)*100</f>
        <v>8.5930002822466776</v>
      </c>
      <c r="R8" s="57">
        <f>(G8/'Final-Total Dry Solids &amp; Pellet'!I8)*100</f>
        <v>8.4674005080440651</v>
      </c>
      <c r="S8" s="39">
        <f>(H8/'Final-Total Dry Solids &amp; Pellet'!I8)*100</f>
        <v>0.12418854078465756</v>
      </c>
      <c r="T8" s="39">
        <f>(C8/'Final-Total Dry Solids &amp; Pellet'!I8)*100</f>
        <v>7.4795371154387214</v>
      </c>
      <c r="U8" s="39">
        <f>(B8/'Final-Total Dry Solids &amp; Pellet'!I8)*100</f>
        <v>0.98786339260534473</v>
      </c>
      <c r="V8" s="39">
        <f>(D8/'Final-Total Dry Solids &amp; Pellet'!I8)*100</f>
        <v>1.4112334179539169E-3</v>
      </c>
      <c r="W8" s="39">
        <f>(E8/'Final-Total Dry Solids &amp; Pellet'!I8)*100</f>
        <v>8.1851538244435681E-2</v>
      </c>
      <c r="X8" s="58">
        <f>(F8/'Final-Total Dry Solids &amp; Pellet'!I8)*100</f>
        <v>4.2337002540221894E-2</v>
      </c>
    </row>
    <row r="9" spans="1:24" ht="15.75" customHeight="1" x14ac:dyDescent="0.25">
      <c r="A9" t="s">
        <v>76</v>
      </c>
      <c r="B9" s="20">
        <f>'Final-Total Dry Solids &amp; Pellet'!B9-'Final-Total Fixed Solids'!B9</f>
        <v>4.4999999999995044E-2</v>
      </c>
      <c r="C9">
        <f>'Final-Total Dry Solids &amp; Pellet'!C9-'Final-Total Fixed Solids'!C9</f>
        <v>0.24250000000000105</v>
      </c>
      <c r="D9">
        <f>'Final-Total Dry Solids &amp; Pellet'!D9-'Final-Total Fixed Solids'!D9</f>
        <v>9.0000000000145519E-4</v>
      </c>
      <c r="E9">
        <f>'Final-Total Dry Solids &amp; Pellet'!E9-'Final-Total Fixed Solids'!E9</f>
        <v>8.2499999999967599E-3</v>
      </c>
      <c r="F9">
        <f>'Final-Total Dry Solids &amp; Pellet'!F9-'Final-Total Fixed Solids'!F9</f>
        <v>2.8499999999986869E-3</v>
      </c>
      <c r="G9" s="39">
        <f t="shared" si="2"/>
        <v>0.28749999999999609</v>
      </c>
      <c r="H9" s="39">
        <f t="shared" si="3"/>
        <v>1.1099999999995447E-2</v>
      </c>
      <c r="I9" s="39">
        <f t="shared" si="4"/>
        <v>0.29949999999999299</v>
      </c>
      <c r="J9" s="56">
        <f t="shared" si="0"/>
        <v>80.968280467447983</v>
      </c>
      <c r="K9" s="39">
        <f t="shared" si="1"/>
        <v>15.025041736225742</v>
      </c>
      <c r="L9" s="39">
        <f t="shared" si="5"/>
        <v>0.30050083472503381</v>
      </c>
      <c r="M9" s="39">
        <f t="shared" si="6"/>
        <v>2.7545909849739409</v>
      </c>
      <c r="N9" s="39">
        <f t="shared" si="7"/>
        <v>0.95158597662729671</v>
      </c>
      <c r="O9" s="39">
        <f t="shared" si="8"/>
        <v>95.993322203673728</v>
      </c>
      <c r="P9" s="58">
        <f t="shared" si="9"/>
        <v>3.7061769616012374</v>
      </c>
      <c r="Q9" s="57">
        <f>(I9/'Final-Total Dry Solids &amp; Pellet'!I9)*100</f>
        <v>8.7368728121351715</v>
      </c>
      <c r="R9" s="57">
        <f>(G9/'Final-Total Dry Solids &amp; Pellet'!I9)*100</f>
        <v>8.3868144690780841</v>
      </c>
      <c r="S9" s="39">
        <f>(H9/'Final-Total Dry Solids &amp; Pellet'!I9)*100</f>
        <v>0.3238039673277559</v>
      </c>
      <c r="T9" s="39">
        <f>(C9/'Final-Total Dry Solids &amp; Pellet'!I9)*100</f>
        <v>7.0740956826138151</v>
      </c>
      <c r="U9" s="39">
        <f>(B9/'Final-Total Dry Solids &amp; Pellet'!I9)*100</f>
        <v>1.3127187864642691</v>
      </c>
      <c r="V9" s="39">
        <f>(D9/'Final-Total Dry Solids &amp; Pellet'!I9)*100</f>
        <v>2.6254375729330724E-2</v>
      </c>
      <c r="W9" s="39">
        <f>(E9/'Final-Total Dry Solids &amp; Pellet'!I9)*100</f>
        <v>0.24066511085171463</v>
      </c>
      <c r="X9" s="58">
        <f>(F9/'Final-Total Dry Solids &amp; Pellet'!I9)*100</f>
        <v>8.3138856476041217E-2</v>
      </c>
    </row>
    <row r="10" spans="1:24" x14ac:dyDescent="0.25">
      <c r="A10" s="39" t="s">
        <v>77</v>
      </c>
      <c r="B10" s="20">
        <f>'Final-Total Dry Solids &amp; Pellet'!B10-'Final-Total Fixed Solids'!B10</f>
        <v>7.5000000000047251E-3</v>
      </c>
      <c r="C10">
        <f>'Final-Total Dry Solids &amp; Pellet'!C10-'Final-Total Fixed Solids'!C10</f>
        <v>0.28000000000000247</v>
      </c>
      <c r="D10">
        <f>'Final-Total Dry Solids &amp; Pellet'!D10-'Final-Total Fixed Solids'!D10</f>
        <v>4.4999999999717488E-4</v>
      </c>
      <c r="E10">
        <f>'Final-Total Dry Solids &amp; Pellet'!E10-'Final-Total Fixed Solids'!E10</f>
        <v>2.2500000000000853E-3</v>
      </c>
      <c r="F10">
        <f>'Final-Total Dry Solids &amp; Pellet'!F10-'Final-Total Fixed Solids'!F10</f>
        <v>1.6499999999979309E-3</v>
      </c>
      <c r="G10" s="39">
        <f t="shared" si="2"/>
        <v>0.28750000000000719</v>
      </c>
      <c r="H10" s="39">
        <f t="shared" si="3"/>
        <v>3.8999999999980162E-3</v>
      </c>
      <c r="I10" s="39">
        <f t="shared" si="4"/>
        <v>0.29185000000000239</v>
      </c>
      <c r="J10" s="56">
        <f t="shared" si="0"/>
        <v>95.939695048826508</v>
      </c>
      <c r="K10" s="39">
        <f t="shared" si="1"/>
        <v>2.5698132602380208</v>
      </c>
      <c r="L10" s="39">
        <f t="shared" si="5"/>
        <v>0.15418879561321611</v>
      </c>
      <c r="M10" s="39">
        <f t="shared" si="6"/>
        <v>0.77094397807094972</v>
      </c>
      <c r="N10" s="39">
        <f t="shared" si="7"/>
        <v>0.56535891725129939</v>
      </c>
      <c r="O10" s="39">
        <f t="shared" si="8"/>
        <v>98.509508309064529</v>
      </c>
      <c r="P10" s="58">
        <f t="shared" si="9"/>
        <v>1.3363028953222491</v>
      </c>
      <c r="Q10" s="57">
        <f>(I10/'Final-Total Dry Solids &amp; Pellet'!I10)*100</f>
        <v>8.7066123715339039</v>
      </c>
      <c r="R10" s="57">
        <f>(G10/'Final-Total Dry Solids &amp; Pellet'!I10)*100</f>
        <v>8.5768410375742317</v>
      </c>
      <c r="S10" s="39">
        <f>(H10/'Final-Total Dry Solids &amp; Pellet'!I10)*100</f>
        <v>0.1163467132052927</v>
      </c>
      <c r="T10" s="39">
        <f>(C10/'Final-Total Dry Solids &amp; Pellet'!I10)*100</f>
        <v>8.353097358333029</v>
      </c>
      <c r="U10" s="39">
        <f>(B10/'Final-Total Dry Solids &amp; Pellet'!I10)*100</f>
        <v>0.22374367924120228</v>
      </c>
      <c r="V10" s="39">
        <f>(D10/'Final-Total Dry Solids &amp; Pellet'!I10)*100</f>
        <v>1.3424620754379397E-2</v>
      </c>
      <c r="W10" s="39">
        <f>(E10/'Final-Total Dry Solids &amp; Pellet'!I10)*100</f>
        <v>6.7123103772320933E-2</v>
      </c>
      <c r="X10" s="58">
        <f>(F10/'Final-Total Dry Solids &amp; Pellet'!I10)*100</f>
        <v>4.9223609432971757E-2</v>
      </c>
    </row>
    <row r="11" spans="1:24" s="38" customFormat="1" x14ac:dyDescent="0.25">
      <c r="A11" t="s">
        <v>78</v>
      </c>
      <c r="B11" s="20">
        <f>'Final-Total Dry Solids &amp; Pellet'!B11-'Final-Total Fixed Solids'!B11</f>
        <v>-1.2500000000004174E-2</v>
      </c>
      <c r="C11">
        <f>'Final-Total Dry Solids &amp; Pellet'!C11-'Final-Total Fixed Solids'!C11</f>
        <v>0.2775000000000083</v>
      </c>
      <c r="D11" s="59">
        <f>'Final-Total Dry Solids &amp; Pellet'!D11-'Final-Total Fixed Solids'!D11</f>
        <v>1.0500000000064347E-3</v>
      </c>
      <c r="E11">
        <f>'Final-Total Dry Solids &amp; Pellet'!E11-'Final-Total Fixed Solids'!E11</f>
        <v>3.7999999999982492E-3</v>
      </c>
      <c r="F11">
        <f>'Final-Total Dry Solids &amp; Pellet'!F10-'Final-Total Fixed Solids'!F11</f>
        <v>-1.3499999999950774E-3</v>
      </c>
      <c r="G11" s="39">
        <f t="shared" si="2"/>
        <v>0.26500000000000412</v>
      </c>
      <c r="H11" s="39">
        <f t="shared" si="3"/>
        <v>2.4500000000031719E-3</v>
      </c>
      <c r="I11" s="39">
        <f t="shared" si="4"/>
        <v>0.26850000000001373</v>
      </c>
      <c r="J11" s="56">
        <f t="shared" si="0"/>
        <v>103.35195530726038</v>
      </c>
      <c r="K11" s="39">
        <f t="shared" si="1"/>
        <v>-4.6554934823104421</v>
      </c>
      <c r="L11" s="39">
        <f t="shared" si="5"/>
        <v>0.391061452516343</v>
      </c>
      <c r="M11" s="39">
        <f t="shared" si="6"/>
        <v>1.4152700186212497</v>
      </c>
      <c r="N11" s="39">
        <f t="shared" si="7"/>
        <v>-0.50279329608752632</v>
      </c>
      <c r="O11" s="39">
        <f t="shared" si="8"/>
        <v>98.696461824949935</v>
      </c>
      <c r="P11" s="58">
        <f t="shared" si="9"/>
        <v>0.91247672253372325</v>
      </c>
      <c r="Q11" s="57">
        <f>(I11/'Final-Total Dry Solids &amp; Pellet'!I11)*100</f>
        <v>7.6554614660853808</v>
      </c>
      <c r="R11" s="57">
        <f>(G11/'Final-Total Dry Solids &amp; Pellet'!I11)*100</f>
        <v>7.5556696033987114</v>
      </c>
      <c r="S11" s="39">
        <f>(H11/'Final-Total Dry Solids &amp; Pellet'!I11)*100</f>
        <v>6.9854303880568E-2</v>
      </c>
      <c r="T11" s="39">
        <f>(C11/'Final-Total Dry Solids &amp; Pellet'!I11)*100</f>
        <v>7.9120691129931036</v>
      </c>
      <c r="U11" s="39">
        <f>(B11/'Final-Total Dry Solids &amp; Pellet'!I11)*100</f>
        <v>-0.35639950959439226</v>
      </c>
      <c r="V11" s="39">
        <v>0</v>
      </c>
      <c r="W11" s="39">
        <f>(E11/'Final-Total Dry Solids &amp; Pellet'!I11)*100</f>
        <v>0.10834545091660916</v>
      </c>
      <c r="X11" s="58">
        <f>(F11/'Final-Total Dry Solids &amp; Pellet'!I11)*100</f>
        <v>-3.849114703604116E-2</v>
      </c>
    </row>
    <row r="12" spans="1:24" x14ac:dyDescent="0.25">
      <c r="A12" s="59" t="s">
        <v>79</v>
      </c>
      <c r="B12" s="20">
        <f>'Final-Total Dry Solids &amp; Pellet'!B12-'Final-Total Fixed Solids'!B12</f>
        <v>-7.5000000000047251E-3</v>
      </c>
      <c r="C12">
        <f>'Final-Total Dry Solids &amp; Pellet'!C12-'Final-Total Fixed Solids'!C12</f>
        <v>0.27250000000000885</v>
      </c>
      <c r="D12">
        <f>'Final-Total Dry Solids &amp; Pellet'!D12-'Final-Total Fixed Solids'!D12</f>
        <v>7.5000000001068656E-4</v>
      </c>
      <c r="E12">
        <f>'Final-Total Dry Solids &amp; Pellet'!E12-'Final-Total Fixed Solids'!E12</f>
        <v>1.3999999999967372E-3</v>
      </c>
      <c r="F12">
        <f>'Final-Total Dry Solids &amp; Pellet'!F11-'Final-Total Fixed Solids'!F12</f>
        <v>-2.6350000000007867E-2</v>
      </c>
      <c r="G12" s="39">
        <f t="shared" si="2"/>
        <v>0.26500000000000412</v>
      </c>
      <c r="H12" s="39">
        <f t="shared" si="3"/>
        <v>-2.495000000001113E-2</v>
      </c>
      <c r="I12" s="39">
        <f t="shared" si="4"/>
        <v>0.24080000000000368</v>
      </c>
      <c r="J12" s="56">
        <f t="shared" si="0"/>
        <v>113.16445182724446</v>
      </c>
      <c r="K12" s="39">
        <f t="shared" si="1"/>
        <v>-3.1146179402012502</v>
      </c>
      <c r="L12" s="39">
        <f t="shared" si="5"/>
        <v>0.31146179402436674</v>
      </c>
      <c r="M12" s="39">
        <f t="shared" si="6"/>
        <v>0.58139534883584543</v>
      </c>
      <c r="N12" s="39">
        <f t="shared" si="7"/>
        <v>-10.942691029903433</v>
      </c>
      <c r="O12" s="39">
        <f t="shared" si="8"/>
        <v>110.04983388704321</v>
      </c>
      <c r="P12" s="58">
        <f t="shared" si="9"/>
        <v>-10.361295681067586</v>
      </c>
      <c r="Q12" s="57">
        <f>(I12/'Final-Total Dry Solids &amp; Pellet'!I12)*100</f>
        <v>10.34497572711282</v>
      </c>
      <c r="R12" s="57">
        <f>(G12/'Final-Total Dry Solids &amp; Pellet'!I12)*100</f>
        <v>11.384628603342598</v>
      </c>
      <c r="S12" s="39">
        <f>(H12/'Final-Total Dry Solids &amp; Pellet'!I12)*100</f>
        <v>-1.0718735232208307</v>
      </c>
      <c r="T12" s="39">
        <f>(C12/'Final-Total Dry Solids &amp; Pellet'!I12)*100</f>
        <v>11.706835073248719</v>
      </c>
      <c r="U12" s="39">
        <f>(B12/'Final-Total Dry Solids &amp; Pellet'!I12)*100</f>
        <v>-0.32220646990612056</v>
      </c>
      <c r="V12" s="39">
        <f>(D12/'Final-Total Dry Solids &amp; Pellet'!I12)*100</f>
        <v>3.2220646991050865E-2</v>
      </c>
      <c r="W12" s="39">
        <f>(E12/'Final-Total Dry Solids &amp; Pellet'!I12)*100</f>
        <v>6.0145207715631109E-2</v>
      </c>
      <c r="X12" s="58">
        <f>(F12/'Final-Total Dry Solids &amp; Pellet'!I12)*100</f>
        <v>-1.1320187309364618</v>
      </c>
    </row>
    <row r="13" spans="1:24" s="31" customFormat="1" x14ac:dyDescent="0.25">
      <c r="A13" s="59" t="s">
        <v>80</v>
      </c>
      <c r="B13" s="20">
        <f>'Final-Total Dry Solids &amp; Pellet'!B13-'Final-Total Fixed Solids'!B13</f>
        <v>9.9999999999988987E-3</v>
      </c>
      <c r="C13">
        <f>'Final-Total Dry Solids &amp; Pellet'!C13-'Final-Total Fixed Solids'!C13</f>
        <v>0.26749999999999829</v>
      </c>
      <c r="D13" s="59">
        <f>'Final-Total Dry Solids &amp; Pellet'!D13-'Final-Total Fixed Solids'!D13</f>
        <v>4.5999999999963848E-3</v>
      </c>
      <c r="E13">
        <f>'Final-Total Dry Solids &amp; Pellet'!E13-'Final-Total Fixed Solids'!E13</f>
        <v>8.049999999997226E-3</v>
      </c>
      <c r="F13">
        <f>'Final-Total Dry Solids &amp; Pellet'!F12-'Final-Total Fixed Solids'!F13</f>
        <v>1.9000000000005457E-2</v>
      </c>
      <c r="G13" s="39">
        <f t="shared" si="2"/>
        <v>0.27749999999999719</v>
      </c>
      <c r="H13" s="39">
        <f t="shared" si="3"/>
        <v>2.7050000000002683E-2</v>
      </c>
      <c r="I13" s="39">
        <f t="shared" si="4"/>
        <v>0.30914999999999626</v>
      </c>
      <c r="J13" s="56">
        <f t="shared" si="0"/>
        <v>86.52757561054554</v>
      </c>
      <c r="K13" s="39">
        <f t="shared" si="1"/>
        <v>3.2346757237583761</v>
      </c>
      <c r="L13" s="39">
        <f t="shared" si="5"/>
        <v>1.4879508329278475</v>
      </c>
      <c r="M13" s="39">
        <f t="shared" si="6"/>
        <v>2.6039139576248824</v>
      </c>
      <c r="N13" s="39">
        <f t="shared" si="7"/>
        <v>6.1458838751433564</v>
      </c>
      <c r="O13" s="39">
        <f t="shared" si="8"/>
        <v>89.762251334303912</v>
      </c>
      <c r="P13" s="58">
        <f t="shared" si="9"/>
        <v>8.7497978327682393</v>
      </c>
      <c r="Q13" s="57">
        <f>(I13/'Final-Total Dry Solids &amp; Pellet'!I13)*100</f>
        <v>8.9056288529122831</v>
      </c>
      <c r="R13" s="57">
        <f>(G13/'Final-Total Dry Solids &amp; Pellet'!I13)*100</f>
        <v>7.9938929538514101</v>
      </c>
      <c r="S13" s="39">
        <f>(H13/'Final-Total Dry Solids &amp; Pellet'!I13)*100</f>
        <v>0.7792245203665018</v>
      </c>
      <c r="T13" s="39">
        <f>(C13/'Final-Total Dry Solids &amp; Pellet'!I13)*100</f>
        <v>7.705824739298234</v>
      </c>
      <c r="U13" s="39">
        <f>(B13/'Final-Total Dry Solids &amp; Pellet'!I13)*100</f>
        <v>0.28806821455317516</v>
      </c>
      <c r="V13" s="39">
        <f>(D13/'Final-Total Dry Solids &amp; Pellet'!I13)*100</f>
        <v>0.13251137869437099</v>
      </c>
      <c r="W13" s="39">
        <f>(E13/'Final-Total Dry Solids &amp; Pellet'!I13)*100</f>
        <v>0.23189491271525162</v>
      </c>
      <c r="X13" s="58">
        <f>(F13/'Final-Total Dry Solids &amp; Pellet'!I13)*100</f>
        <v>0.54732960765125016</v>
      </c>
    </row>
    <row r="14" spans="1:24" s="31" customFormat="1" x14ac:dyDescent="0.25">
      <c r="A14" s="59" t="s">
        <v>81</v>
      </c>
      <c r="B14" s="20">
        <f>'Final-Total Dry Solids &amp; Pellet'!B14-'Final-Total Fixed Solids'!B14</f>
        <v>-4.9999999999883471E-3</v>
      </c>
      <c r="C14">
        <f>'Final-Total Dry Solids &amp; Pellet'!C14-'Final-Total Fixed Solids'!C14</f>
        <v>0.28749999999999609</v>
      </c>
      <c r="D14">
        <f>'Final-Total Dry Solids &amp; Pellet'!D14-'Final-Total Fixed Solids'!D14</f>
        <v>-7.5000000001068656E-4</v>
      </c>
      <c r="E14">
        <f>'Final-Total Dry Solids &amp; Pellet'!E14-'Final-Total Fixed Solids'!E14</f>
        <v>1.4500000000055024E-3</v>
      </c>
      <c r="F14">
        <f>'Final-Total Dry Solids &amp; Pellet'!F13-'Final-Total Fixed Solids'!F14</f>
        <v>9.1999999999998749E-3</v>
      </c>
      <c r="G14" s="39">
        <f t="shared" si="2"/>
        <v>0.28250000000000774</v>
      </c>
      <c r="H14" s="39">
        <f t="shared" si="3"/>
        <v>1.0650000000005377E-2</v>
      </c>
      <c r="I14" s="39">
        <f t="shared" si="4"/>
        <v>0.29240000000000244</v>
      </c>
      <c r="J14" s="56">
        <f t="shared" si="0"/>
        <v>98.324213406290596</v>
      </c>
      <c r="K14" s="39">
        <f t="shared" si="1"/>
        <v>-1.7099863201054395</v>
      </c>
      <c r="L14" s="39">
        <f t="shared" si="5"/>
        <v>-0.25649794802006848</v>
      </c>
      <c r="M14" s="39">
        <f t="shared" si="6"/>
        <v>0.495896032833615</v>
      </c>
      <c r="N14" s="39">
        <f t="shared" si="7"/>
        <v>3.1463748290012994</v>
      </c>
      <c r="O14" s="39">
        <f t="shared" si="8"/>
        <v>96.614227086185153</v>
      </c>
      <c r="P14" s="58">
        <f t="shared" si="9"/>
        <v>3.642270861834914</v>
      </c>
      <c r="Q14" s="57">
        <f>(I14/'Final-Total Dry Solids &amp; Pellet'!I14)*100</f>
        <v>8.054208902600335</v>
      </c>
      <c r="R14" s="57">
        <f>(G14/'Final-Total Dry Solids &amp; Pellet'!I14)*100</f>
        <v>7.7815116791540282</v>
      </c>
      <c r="S14" s="39">
        <f>(H14/'Final-Total Dry Solids &amp; Pellet'!I14)*100</f>
        <v>0.29335610401072559</v>
      </c>
      <c r="T14" s="39">
        <f>(C14/'Final-Total Dry Solids &amp; Pellet'!I14)*100</f>
        <v>7.9192375495812097</v>
      </c>
      <c r="U14" s="39">
        <f>(B14/'Final-Total Dry Solids &amp; Pellet'!I14)*100</f>
        <v>-0.13772587042718018</v>
      </c>
      <c r="V14" s="39">
        <f>(D14/'Final-Total Dry Solids &amp; Pellet'!I14)*100</f>
        <v>-2.0658880564419536E-2</v>
      </c>
      <c r="W14" s="39">
        <f>(E14/'Final-Total Dry Solids &amp; Pellet'!I14)*100</f>
        <v>3.9940502424126903E-2</v>
      </c>
      <c r="X14" s="58">
        <f>(F14/'Final-Total Dry Solids &amp; Pellet'!I14)*100</f>
        <v>0.2534156015865987</v>
      </c>
    </row>
    <row r="15" spans="1:24" s="59" customFormat="1" x14ac:dyDescent="0.25">
      <c r="A15" s="39" t="s">
        <v>82</v>
      </c>
      <c r="B15" s="78">
        <f>'Final-Total Dry Solids &amp; Pellet'!B15-'Final-Total Fixed Solids'!B15</f>
        <v>1.7499999999992522E-2</v>
      </c>
      <c r="C15" s="59">
        <f>'Final-Total Dry Solids &amp; Pellet'!C15-'Final-Total Fixed Solids'!C15</f>
        <v>0.28500000000000192</v>
      </c>
      <c r="D15" s="59">
        <f>'Final-Total Dry Solids &amp; Pellet'!D15-'Final-Total Fixed Solids'!D15</f>
        <v>1.5000000000000568E-3</v>
      </c>
      <c r="E15" s="59">
        <f>'Final-Total Dry Solids &amp; Pellet'!E15-'Final-Total Fixed Solids'!E15</f>
        <v>1.6000000000033765E-3</v>
      </c>
      <c r="F15" s="59">
        <f>'Final-Total Dry Solids &amp; Pellet'!F14-'Final-Total Fixed Solids'!F15</f>
        <v>9.9499999999963507E-3</v>
      </c>
      <c r="G15" s="39">
        <f t="shared" si="2"/>
        <v>0.30249999999999444</v>
      </c>
      <c r="H15" s="39">
        <f t="shared" si="3"/>
        <v>1.1549999999999727E-2</v>
      </c>
      <c r="I15" s="39">
        <f t="shared" si="4"/>
        <v>0.31554999999999422</v>
      </c>
      <c r="J15" s="56">
        <f t="shared" si="0"/>
        <v>90.318491522740345</v>
      </c>
      <c r="K15" s="39">
        <f t="shared" si="1"/>
        <v>5.5458722864816483</v>
      </c>
      <c r="L15" s="39">
        <f t="shared" si="5"/>
        <v>0.4753604816986482</v>
      </c>
      <c r="M15" s="39">
        <f t="shared" si="6"/>
        <v>0.50705118047960884</v>
      </c>
      <c r="N15" s="39">
        <f t="shared" si="7"/>
        <v>3.1532245285997567</v>
      </c>
      <c r="O15" s="39">
        <f t="shared" si="8"/>
        <v>95.864363809221985</v>
      </c>
      <c r="P15" s="58">
        <f t="shared" si="9"/>
        <v>3.6602757090793658</v>
      </c>
      <c r="Q15" s="57">
        <f>(I15/'Final-Total Dry Solids &amp; Pellet'!I15)*100</f>
        <v>8.4789939675671313</v>
      </c>
      <c r="R15" s="57">
        <f>(G15/'Final-Total Dry Solids &amp; Pellet'!I15)*100</f>
        <v>8.1283336244305389</v>
      </c>
      <c r="S15" s="39">
        <f>(H15/'Final-Total Dry Solids &amp; Pellet'!I15)*100</f>
        <v>0.31035455656916444</v>
      </c>
      <c r="T15" s="39">
        <f>(C15/'Final-Total Dry Solids &amp; Pellet'!I15)*100</f>
        <v>7.6580994478107831</v>
      </c>
      <c r="U15" s="39">
        <f>(B15/'Final-Total Dry Solids &amp; Pellet'!I15)*100</f>
        <v>0.47023417661975625</v>
      </c>
      <c r="V15" s="39">
        <f>(D15/'Final-Total Dry Solids &amp; Pellet'!I15)*100</f>
        <v>4.0305786567426435E-2</v>
      </c>
      <c r="W15" s="39">
        <f>(E15/'Final-Total Dry Solids &amp; Pellet'!I15)*100</f>
        <v>4.2992839005343966E-2</v>
      </c>
      <c r="X15" s="58">
        <f>(F15/'Final-Total Dry Solids &amp; Pellet'!I15)*100</f>
        <v>0.26736171756382043</v>
      </c>
    </row>
    <row r="18" spans="1:4" x14ac:dyDescent="0.25">
      <c r="A18" s="43" t="s">
        <v>74</v>
      </c>
      <c r="B18" s="107"/>
      <c r="C18" s="108"/>
      <c r="D18" s="108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2019-01-10T16:15:03Z</dcterms:modified>
</cp:coreProperties>
</file>